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 TRANSPARENCIA 2022\"/>
    </mc:Choice>
  </mc:AlternateContent>
  <xr:revisionPtr revIDLastSave="0" documentId="13_ncr:1_{A51BF593-9266-4F50-932C-D7DBA65468ED}" xr6:coauthVersionLast="36" xr6:coauthVersionMax="36" xr10:uidLastSave="{00000000-0000-0000-0000-000000000000}"/>
  <bookViews>
    <workbookView xWindow="0" yWindow="0" windowWidth="20490" windowHeight="7080" firstSheet="1" activeTab="1" xr2:uid="{00000000-000D-0000-FFFF-FFFF00000000}"/>
  </bookViews>
  <sheets>
    <sheet name="REP_EPG034_EjecucionPresupuesta" sheetId="1" state="hidden" r:id="rId1"/>
    <sheet name="MAYO" sheetId="3" r:id="rId2"/>
  </sheets>
  <calcPr calcId="191029"/>
</workbook>
</file>

<file path=xl/calcChain.xml><?xml version="1.0" encoding="utf-8"?>
<calcChain xmlns="http://schemas.openxmlformats.org/spreadsheetml/2006/main">
  <c r="Y30" i="1" l="1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10" i="3"/>
  <c r="E10" i="3"/>
  <c r="C11" i="3"/>
  <c r="C12" i="3"/>
  <c r="C13" i="3"/>
  <c r="I13" i="3" s="1"/>
  <c r="J13" i="3" s="1"/>
  <c r="C14" i="3"/>
  <c r="C15" i="3"/>
  <c r="C16" i="3"/>
  <c r="C17" i="3"/>
  <c r="F17" i="3" s="1"/>
  <c r="C18" i="3"/>
  <c r="C19" i="3"/>
  <c r="C20" i="3"/>
  <c r="C21" i="3"/>
  <c r="C22" i="3"/>
  <c r="C23" i="3"/>
  <c r="C10" i="3"/>
  <c r="B11" i="3"/>
  <c r="G11" i="3" s="1"/>
  <c r="B12" i="3"/>
  <c r="B13" i="3"/>
  <c r="B14" i="3"/>
  <c r="B15" i="3"/>
  <c r="G15" i="3" s="1"/>
  <c r="B16" i="3"/>
  <c r="B17" i="3"/>
  <c r="B18" i="3"/>
  <c r="I18" i="3" s="1"/>
  <c r="J18" i="3" s="1"/>
  <c r="B19" i="3"/>
  <c r="G19" i="3" s="1"/>
  <c r="B20" i="3"/>
  <c r="B21" i="3"/>
  <c r="B22" i="3"/>
  <c r="B23" i="3"/>
  <c r="B10" i="3"/>
  <c r="C8" i="3"/>
  <c r="E7" i="3"/>
  <c r="C7" i="3"/>
  <c r="C6" i="3"/>
  <c r="E5" i="3"/>
  <c r="C5" i="3"/>
  <c r="Z30" i="1"/>
  <c r="X30" i="1"/>
  <c r="W30" i="1"/>
  <c r="V30" i="1"/>
  <c r="U30" i="1"/>
  <c r="T30" i="1"/>
  <c r="S30" i="1"/>
  <c r="R30" i="1"/>
  <c r="Q30" i="1"/>
  <c r="Z15" i="1"/>
  <c r="E8" i="3" s="1"/>
  <c r="Y15" i="1"/>
  <c r="D8" i="3" s="1"/>
  <c r="X15" i="1"/>
  <c r="W15" i="1"/>
  <c r="V15" i="1"/>
  <c r="U15" i="1"/>
  <c r="T15" i="1"/>
  <c r="B8" i="3" s="1"/>
  <c r="S15" i="1"/>
  <c r="R15" i="1"/>
  <c r="Q15" i="1"/>
  <c r="Z12" i="1"/>
  <c r="Y12" i="1"/>
  <c r="D7" i="3" s="1"/>
  <c r="X12" i="1"/>
  <c r="W12" i="1"/>
  <c r="V12" i="1"/>
  <c r="U12" i="1"/>
  <c r="T12" i="1"/>
  <c r="B7" i="3" s="1"/>
  <c r="S12" i="1"/>
  <c r="R12" i="1"/>
  <c r="Q12" i="1"/>
  <c r="Z10" i="1"/>
  <c r="E6" i="3" s="1"/>
  <c r="Y10" i="1"/>
  <c r="D6" i="3" s="1"/>
  <c r="X10" i="1"/>
  <c r="W10" i="1"/>
  <c r="V10" i="1"/>
  <c r="U10" i="1"/>
  <c r="T10" i="1"/>
  <c r="B6" i="3" s="1"/>
  <c r="S10" i="1"/>
  <c r="R10" i="1"/>
  <c r="Q10" i="1"/>
  <c r="Z8" i="1"/>
  <c r="Y8" i="1"/>
  <c r="D5" i="3" s="1"/>
  <c r="X8" i="1"/>
  <c r="W8" i="1"/>
  <c r="V8" i="1"/>
  <c r="U8" i="1"/>
  <c r="T8" i="1"/>
  <c r="B5" i="3" s="1"/>
  <c r="S8" i="1"/>
  <c r="R8" i="1"/>
  <c r="Q8" i="1"/>
  <c r="G14" i="3"/>
  <c r="G17" i="3"/>
  <c r="G21" i="3"/>
  <c r="G23" i="3"/>
  <c r="G20" i="3" l="1"/>
  <c r="G16" i="3"/>
  <c r="I15" i="3"/>
  <c r="J15" i="3" s="1"/>
  <c r="C24" i="3"/>
  <c r="F22" i="3"/>
  <c r="I21" i="3"/>
  <c r="J21" i="3" s="1"/>
  <c r="F18" i="3"/>
  <c r="F13" i="3"/>
  <c r="F12" i="3"/>
  <c r="H11" i="3"/>
  <c r="F10" i="3"/>
  <c r="G7" i="3"/>
  <c r="I6" i="3"/>
  <c r="J6" i="3" s="1"/>
  <c r="I22" i="3"/>
  <c r="J22" i="3" s="1"/>
  <c r="F21" i="3"/>
  <c r="F16" i="3"/>
  <c r="I14" i="3"/>
  <c r="J14" i="3" s="1"/>
  <c r="H23" i="3"/>
  <c r="H22" i="3"/>
  <c r="H21" i="3"/>
  <c r="H19" i="3"/>
  <c r="H18" i="3"/>
  <c r="H17" i="3"/>
  <c r="H16" i="3"/>
  <c r="H15" i="3"/>
  <c r="H14" i="3"/>
  <c r="H13" i="3"/>
  <c r="I17" i="3"/>
  <c r="J17" i="3" s="1"/>
  <c r="F14" i="3"/>
  <c r="H10" i="3"/>
  <c r="F6" i="3"/>
  <c r="G22" i="3"/>
  <c r="D24" i="3"/>
  <c r="G18" i="3"/>
  <c r="G13" i="3"/>
  <c r="G12" i="3"/>
  <c r="B24" i="3"/>
  <c r="G24" i="3" s="1"/>
  <c r="I23" i="3"/>
  <c r="J23" i="3" s="1"/>
  <c r="I19" i="3"/>
  <c r="J19" i="3" s="1"/>
  <c r="I10" i="3"/>
  <c r="J10" i="3" s="1"/>
  <c r="E24" i="3"/>
  <c r="F23" i="3"/>
  <c r="I20" i="3"/>
  <c r="J20" i="3" s="1"/>
  <c r="F19" i="3"/>
  <c r="I16" i="3"/>
  <c r="J16" i="3" s="1"/>
  <c r="F15" i="3"/>
  <c r="I12" i="3"/>
  <c r="J12" i="3" s="1"/>
  <c r="F11" i="3"/>
  <c r="G10" i="3"/>
  <c r="H20" i="3"/>
  <c r="H12" i="3"/>
  <c r="I11" i="3"/>
  <c r="J11" i="3" s="1"/>
  <c r="F20" i="3"/>
  <c r="H7" i="3" l="1"/>
  <c r="G6" i="3"/>
  <c r="H6" i="3"/>
  <c r="F7" i="3"/>
  <c r="I24" i="3"/>
  <c r="J24" i="3" s="1"/>
  <c r="I7" i="3"/>
  <c r="J7" i="3" s="1"/>
  <c r="F24" i="3"/>
  <c r="H24" i="3"/>
  <c r="F8" i="3" l="1"/>
  <c r="H8" i="3"/>
  <c r="F5" i="3"/>
  <c r="B9" i="3"/>
  <c r="I5" i="3"/>
  <c r="J5" i="3" s="1"/>
  <c r="E9" i="3"/>
  <c r="H5" i="3"/>
  <c r="G5" i="3"/>
  <c r="D9" i="3"/>
  <c r="G8" i="3"/>
  <c r="I8" i="3"/>
  <c r="J8" i="3" s="1"/>
  <c r="C9" i="3"/>
  <c r="D25" i="3" l="1"/>
  <c r="G9" i="3"/>
  <c r="F9" i="3"/>
  <c r="C25" i="3"/>
  <c r="I9" i="3"/>
  <c r="J9" i="3" s="1"/>
  <c r="B25" i="3"/>
  <c r="H9" i="3"/>
  <c r="E25" i="3"/>
  <c r="F25" i="3" l="1"/>
  <c r="H25" i="3"/>
  <c r="G25" i="3"/>
  <c r="I25" i="3"/>
  <c r="J25" i="3" s="1"/>
</calcChain>
</file>

<file path=xl/sharedStrings.xml><?xml version="1.0" encoding="utf-8"?>
<sst xmlns="http://schemas.openxmlformats.org/spreadsheetml/2006/main" count="423" uniqueCount="116">
  <si>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</si>
  <si>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</si>
  <si>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</si>
  <si>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</si>
  <si>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</si>
  <si>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</si>
  <si>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</si>
  <si>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</si>
  <si>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</si>
  <si>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</si>
  <si>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</si>
  <si>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</si>
  <si>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</si>
  <si>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</si>
  <si>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</si>
  <si>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</si>
  <si>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</si>
  <si>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</si>
  <si>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</si>
  <si>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</si>
  <si>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</si>
  <si>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</si>
  <si>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</si>
  <si>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</si>
  <si>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</si>
  <si>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</si>
  <si>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</si>
  <si>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</si>
  <si>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</si>
  <si>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</si>
  <si>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</si>
  <si>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</si>
  <si>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41-05-00</t>
  </si>
  <si>
    <t>CENTRO DE MEMORIA HISTÓRICA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</si>
  <si>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</si>
  <si>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</si>
  <si>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</si>
  <si>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</si>
  <si>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</si>
  <si>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</si>
  <si>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</si>
  <si>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</si>
  <si>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</si>
  <si>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</si>
  <si>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</si>
  <si>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</si>
  <si>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</si>
  <si>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</si>
  <si>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</si>
  <si>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</si>
  <si>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</si>
  <si>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</si>
  <si>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</si>
  <si>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</si>
  <si>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</si>
  <si>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</si>
  <si>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</si>
  <si>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</si>
  <si>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</si>
  <si>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</si>
  <si>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C-4101-1500-8</t>
  </si>
  <si>
    <t>C</t>
  </si>
  <si>
    <t>4101</t>
  </si>
  <si>
    <t>1500</t>
  </si>
  <si>
    <t>8</t>
  </si>
  <si>
    <t>IMPLEMENTACIÓN DE UNA SOLUCIÓN INMOBILIARIA PARA LA CONSTRUCCIÓN DEL MUSEO NACIONAL DE LA MEMORIA EN  BOGOTÁ-[PREVIO CONCEPTO  DNP]</t>
  </si>
  <si>
    <t>13</t>
  </si>
  <si>
    <t>C-4101-1500-10</t>
  </si>
  <si>
    <t>APLICACIÓN DEL MECANISMO NO JUDICIAL DE CONTRIBUCIÓN A LA VERDAD Y LA MEMORIA HISTÓRICA A NIVEL  NACIONAL</t>
  </si>
  <si>
    <t>C-4101-1500-11</t>
  </si>
  <si>
    <t>INCREMENTO DE LA CAPACIDAD PARA REALIZAR ACCIONES DE MEMORIA HISTÓRICA EN LOS TERRITORIOS A NIVEL   NACIONAL</t>
  </si>
  <si>
    <t>C-4101-1500-12</t>
  </si>
  <si>
    <t>12</t>
  </si>
  <si>
    <t>DESARROLLO E IMPLEMENTACIÓN DE LA ESTRATEGIA SOCIAL DEL MUSEO DE MEMORIA HISTÓRICA A NIVEL  NACIONAL</t>
  </si>
  <si>
    <t>C-4101-1500-13</t>
  </si>
  <si>
    <t>IMPLEMENTACIÓN DE LAS ACCIONES DE MEMORIA HISTÓRICA Y ARCHIVO DE DERECHOS HUMANOS A NIVEL  NACIONAL</t>
  </si>
  <si>
    <t>C-4101-1500-14</t>
  </si>
  <si>
    <t>14</t>
  </si>
  <si>
    <t>DIVULGACIÓN DE ACCIONES DE MEMORIA HISTÓRICA A NIVEL   NACIONAL</t>
  </si>
  <si>
    <t>C-4101-1500-15</t>
  </si>
  <si>
    <t>15</t>
  </si>
  <si>
    <t>DIVULGACION DE ACCIONES DE MEMORIA HISTORICA A NIVEL NACIONAL  NACIONAL</t>
  </si>
  <si>
    <t>C-4101-1500-16</t>
  </si>
  <si>
    <t>16</t>
  </si>
  <si>
    <t>IMPLEMENTACION DE LAS ACCIONES DE MEMORIA HISTORICA A NIVEL   NACIONAL</t>
  </si>
  <si>
    <t>C-4101-1500-17</t>
  </si>
  <si>
    <t>17</t>
  </si>
  <si>
    <t>FORTALECIMIENTO DE PROCESOS DE MEMORIA HISTORICA A NIVEL  NACIONAL</t>
  </si>
  <si>
    <t>C-4101-1500-18</t>
  </si>
  <si>
    <t>18</t>
  </si>
  <si>
    <t>IMPLEMENTACION DE ACCIONES DEL MUSEO DE MEMORIA A NIVEL  NACIONAL</t>
  </si>
  <si>
    <t>C-4101-1500-19</t>
  </si>
  <si>
    <t>19</t>
  </si>
  <si>
    <t>CONSOLIDACION DEL ARCHIVO DE LOS DERECHOS HUMANOS, MEMORIA HISTORICA Y CONFLICTO ARMADO Y COLECCIONES DE DERECHOS HUMANOS Y DERECHO INTERNACIONAL HUMANITARIO.  NACIONAL</t>
  </si>
  <si>
    <t>C-4199-1500-1</t>
  </si>
  <si>
    <t>4199</t>
  </si>
  <si>
    <t>1</t>
  </si>
  <si>
    <t>DESARROLLO  DE ACCIONES ENCAMINADAS A FACILITAR EL ACCESO A LA INFORMACIÓN PRODUCIDA POR EL CENTRO NACIONAL DE MEMORIA HISTÓRICA A NIVEL  NACIONAL</t>
  </si>
  <si>
    <t>C-4199-1500-2</t>
  </si>
  <si>
    <t>2</t>
  </si>
  <si>
    <t>CONSOLIDACION DE LA PLATAFORMA TECNOLOGICA PARA LA ADECUADA GESTION DE LA INFORMACION DEL CENTRO NACIONAL DE MEMORIA HISTORICA A NIVEL   NACIONAL</t>
  </si>
  <si>
    <t>INVERSIÓN</t>
  </si>
  <si>
    <t xml:space="preserve">FUNCIONAMIENTO </t>
  </si>
  <si>
    <t>GASTOS POR TRIBUTOS, MULTAS, SANCIONES E INTERESES DE MORA</t>
  </si>
  <si>
    <t>TRANSFERENCIAS CORRIENTES</t>
  </si>
  <si>
    <t>GASTOS DE PERSONAL</t>
  </si>
  <si>
    <t>%PAG</t>
  </si>
  <si>
    <t>%OBL</t>
  </si>
  <si>
    <t>%COM</t>
  </si>
  <si>
    <t>DIRECCIÓN ADMINISTRATIVA Y FINANCIERA</t>
  </si>
  <si>
    <t>Ejecución Presupuestal a 31 de mayo de 2022</t>
  </si>
  <si>
    <t xml:space="preserve">TRANSFERENCIAS CORRIENTES </t>
  </si>
  <si>
    <t xml:space="preserve">INVERSIÓN </t>
  </si>
  <si>
    <t>APR. NO COMPROMETIDA</t>
  </si>
  <si>
    <t>%APR. NO COMPROMETIDA</t>
  </si>
  <si>
    <t>TOTAL PRESUPUESTO CNMH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</si>
</sst>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 readingOrder="1"/>
    </xf>
    <xf numFmtId="7" fontId="6" fillId="0" borderId="2" xfId="0" applyNumberFormat="1" applyFont="1" applyFill="1" applyBorder="1" applyAlignment="1">
      <alignment vertical="center" readingOrder="1"/>
    </xf>
    <xf numFmtId="7" fontId="7" fillId="0" borderId="2" xfId="0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7" fontId="8" fillId="0" borderId="2" xfId="0" applyNumberFormat="1" applyFont="1" applyFill="1" applyBorder="1" applyAlignment="1">
      <alignment vertical="center" readingOrder="1"/>
    </xf>
    <xf numFmtId="164" fontId="9" fillId="0" borderId="2" xfId="0" applyNumberFormat="1" applyFont="1" applyFill="1" applyBorder="1" applyAlignment="1">
      <alignment horizontal="right" vertical="center" wrapText="1" readingOrder="1"/>
    </xf>
    <xf numFmtId="0" fontId="9" fillId="0" borderId="2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 readingOrder="1"/>
    </xf>
    <xf numFmtId="9" fontId="8" fillId="0" borderId="2" xfId="1" applyFont="1" applyFill="1" applyBorder="1" applyAlignment="1">
      <alignment horizontal="center" vertical="center" readingOrder="1"/>
    </xf>
    <xf numFmtId="9" fontId="6" fillId="0" borderId="2" xfId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1524000" cy="4381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114300" y="47625"/>
          <a:ext cx="1524000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6" width="18.85546875" customWidth="1"/>
    <col min="27" max="27" width="11.42578125" customWidth="1"/>
    <col min="28" max="28" width="6.42578125" customWidth="1"/>
  </cols>
  <sheetData>
    <row r="1" spans="1:26" x14ac:dyDescent="0.25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36</v>
      </c>
      <c r="G5" s="4" t="s">
        <v>36</v>
      </c>
      <c r="H5" s="4"/>
      <c r="I5" s="4"/>
      <c r="J5" s="4"/>
      <c r="K5" s="4"/>
      <c r="L5" s="4"/>
      <c r="M5" s="4" t="s">
        <v>37</v>
      </c>
      <c r="N5" s="4" t="s">
        <v>38</v>
      </c>
      <c r="O5" s="4" t="s">
        <v>39</v>
      </c>
      <c r="P5" s="5" t="s">
        <v>40</v>
      </c>
      <c r="Q5" s="7">
        <v>6775000000</v>
      </c>
      <c r="R5" s="7">
        <v>0</v>
      </c>
      <c r="S5" s="7">
        <v>0</v>
      </c>
      <c r="T5" s="7">
        <v>6775000000</v>
      </c>
      <c r="U5" s="7">
        <v>0</v>
      </c>
      <c r="V5" s="7">
        <v>6775000000</v>
      </c>
      <c r="W5" s="7">
        <v>0</v>
      </c>
      <c r="X5" s="7">
        <v>2714720754</v>
      </c>
      <c r="Y5" s="7">
        <v>2714720754</v>
      </c>
      <c r="Z5" s="7">
        <v>2714720754</v>
      </c>
    </row>
    <row r="6" spans="1:26" ht="22.5" x14ac:dyDescent="0.25">
      <c r="A6" s="4" t="s">
        <v>32</v>
      </c>
      <c r="B6" s="5" t="s">
        <v>33</v>
      </c>
      <c r="C6" s="6" t="s">
        <v>41</v>
      </c>
      <c r="D6" s="4" t="s">
        <v>35</v>
      </c>
      <c r="E6" s="4" t="s">
        <v>36</v>
      </c>
      <c r="F6" s="4" t="s">
        <v>36</v>
      </c>
      <c r="G6" s="4" t="s">
        <v>42</v>
      </c>
      <c r="H6" s="4"/>
      <c r="I6" s="4"/>
      <c r="J6" s="4"/>
      <c r="K6" s="4"/>
      <c r="L6" s="4"/>
      <c r="M6" s="4" t="s">
        <v>37</v>
      </c>
      <c r="N6" s="4" t="s">
        <v>38</v>
      </c>
      <c r="O6" s="4" t="s">
        <v>39</v>
      </c>
      <c r="P6" s="5" t="s">
        <v>43</v>
      </c>
      <c r="Q6" s="7">
        <v>2527000000</v>
      </c>
      <c r="R6" s="7">
        <v>0</v>
      </c>
      <c r="S6" s="7">
        <v>0</v>
      </c>
      <c r="T6" s="7">
        <v>2527000000</v>
      </c>
      <c r="U6" s="7">
        <v>0</v>
      </c>
      <c r="V6" s="7">
        <v>2527000000</v>
      </c>
      <c r="W6" s="7">
        <v>0</v>
      </c>
      <c r="X6" s="7">
        <v>1015108616</v>
      </c>
      <c r="Y6" s="7">
        <v>1015108616</v>
      </c>
      <c r="Z6" s="7">
        <v>970589456</v>
      </c>
    </row>
    <row r="7" spans="1:26" ht="33.75" x14ac:dyDescent="0.25">
      <c r="A7" s="4" t="s">
        <v>32</v>
      </c>
      <c r="B7" s="5" t="s">
        <v>33</v>
      </c>
      <c r="C7" s="6" t="s">
        <v>44</v>
      </c>
      <c r="D7" s="4" t="s">
        <v>35</v>
      </c>
      <c r="E7" s="4" t="s">
        <v>36</v>
      </c>
      <c r="F7" s="4" t="s">
        <v>36</v>
      </c>
      <c r="G7" s="4" t="s">
        <v>45</v>
      </c>
      <c r="H7" s="4"/>
      <c r="I7" s="4"/>
      <c r="J7" s="4"/>
      <c r="K7" s="4"/>
      <c r="L7" s="4"/>
      <c r="M7" s="4" t="s">
        <v>37</v>
      </c>
      <c r="N7" s="4" t="s">
        <v>38</v>
      </c>
      <c r="O7" s="4" t="s">
        <v>39</v>
      </c>
      <c r="P7" s="5" t="s">
        <v>46</v>
      </c>
      <c r="Q7" s="7">
        <v>732000000</v>
      </c>
      <c r="R7" s="7">
        <v>0</v>
      </c>
      <c r="S7" s="7">
        <v>0</v>
      </c>
      <c r="T7" s="7">
        <v>732000000</v>
      </c>
      <c r="U7" s="7">
        <v>0</v>
      </c>
      <c r="V7" s="7">
        <v>732000000</v>
      </c>
      <c r="W7" s="7">
        <v>0</v>
      </c>
      <c r="X7" s="7">
        <v>302240914</v>
      </c>
      <c r="Y7" s="7">
        <v>302240914</v>
      </c>
      <c r="Z7" s="7">
        <v>302240914</v>
      </c>
    </row>
    <row r="8" spans="1:26" s="23" customFormat="1" x14ac:dyDescent="0.25">
      <c r="A8" s="19"/>
      <c r="B8" s="20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 t="s">
        <v>105</v>
      </c>
      <c r="Q8" s="22">
        <f>SUM(Q5:Q7)</f>
        <v>10034000000</v>
      </c>
      <c r="R8" s="22">
        <f t="shared" ref="R8:Z8" si="0">SUM(R5:R7)</f>
        <v>0</v>
      </c>
      <c r="S8" s="22">
        <f t="shared" si="0"/>
        <v>0</v>
      </c>
      <c r="T8" s="22">
        <f t="shared" si="0"/>
        <v>10034000000</v>
      </c>
      <c r="U8" s="22">
        <f t="shared" si="0"/>
        <v>0</v>
      </c>
      <c r="V8" s="22">
        <f t="shared" si="0"/>
        <v>10034000000</v>
      </c>
      <c r="W8" s="22">
        <f t="shared" si="0"/>
        <v>0</v>
      </c>
      <c r="X8" s="22">
        <f t="shared" si="0"/>
        <v>4032070284</v>
      </c>
      <c r="Y8" s="22">
        <f t="shared" si="0"/>
        <v>4032070284</v>
      </c>
      <c r="Z8" s="22">
        <f t="shared" si="0"/>
        <v>3987551124</v>
      </c>
    </row>
    <row r="9" spans="1:26" ht="22.5" x14ac:dyDescent="0.25">
      <c r="A9" s="4" t="s">
        <v>32</v>
      </c>
      <c r="B9" s="5" t="s">
        <v>33</v>
      </c>
      <c r="C9" s="6" t="s">
        <v>47</v>
      </c>
      <c r="D9" s="4" t="s">
        <v>35</v>
      </c>
      <c r="E9" s="4" t="s">
        <v>42</v>
      </c>
      <c r="F9" s="4"/>
      <c r="G9" s="4"/>
      <c r="H9" s="4"/>
      <c r="I9" s="4"/>
      <c r="J9" s="4"/>
      <c r="K9" s="4"/>
      <c r="L9" s="4"/>
      <c r="M9" s="4" t="s">
        <v>37</v>
      </c>
      <c r="N9" s="4" t="s">
        <v>38</v>
      </c>
      <c r="O9" s="4" t="s">
        <v>39</v>
      </c>
      <c r="P9" s="5" t="s">
        <v>48</v>
      </c>
      <c r="Q9" s="7">
        <v>2912000000</v>
      </c>
      <c r="R9" s="7">
        <v>0</v>
      </c>
      <c r="S9" s="7">
        <v>0</v>
      </c>
      <c r="T9" s="7">
        <v>2912000000</v>
      </c>
      <c r="U9" s="7">
        <v>0</v>
      </c>
      <c r="V9" s="7">
        <v>1726424398.1600001</v>
      </c>
      <c r="W9" s="7">
        <v>1185575601.8399999</v>
      </c>
      <c r="X9" s="7">
        <v>1551767952.1600001</v>
      </c>
      <c r="Y9" s="7">
        <v>893192481.94000006</v>
      </c>
      <c r="Z9" s="7">
        <v>865692657.94000006</v>
      </c>
    </row>
    <row r="10" spans="1:26" s="23" customFormat="1" ht="21" x14ac:dyDescent="0.25">
      <c r="A10" s="19"/>
      <c r="B10" s="20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 t="s">
        <v>48</v>
      </c>
      <c r="Q10" s="22">
        <f>+Q9</f>
        <v>2912000000</v>
      </c>
      <c r="R10" s="22">
        <f t="shared" ref="R10:Z10" si="1">+R9</f>
        <v>0</v>
      </c>
      <c r="S10" s="22">
        <f t="shared" si="1"/>
        <v>0</v>
      </c>
      <c r="T10" s="22">
        <f t="shared" si="1"/>
        <v>2912000000</v>
      </c>
      <c r="U10" s="22">
        <f t="shared" si="1"/>
        <v>0</v>
      </c>
      <c r="V10" s="22">
        <f t="shared" si="1"/>
        <v>1726424398.1600001</v>
      </c>
      <c r="W10" s="22">
        <f t="shared" si="1"/>
        <v>1185575601.8399999</v>
      </c>
      <c r="X10" s="22">
        <f t="shared" si="1"/>
        <v>1551767952.1600001</v>
      </c>
      <c r="Y10" s="22">
        <f t="shared" si="1"/>
        <v>893192481.94000006</v>
      </c>
      <c r="Z10" s="22">
        <f t="shared" si="1"/>
        <v>865692657.94000006</v>
      </c>
    </row>
    <row r="11" spans="1:26" ht="33.75" x14ac:dyDescent="0.25">
      <c r="A11" s="4" t="s">
        <v>32</v>
      </c>
      <c r="B11" s="5" t="s">
        <v>33</v>
      </c>
      <c r="C11" s="6" t="s">
        <v>49</v>
      </c>
      <c r="D11" s="4" t="s">
        <v>35</v>
      </c>
      <c r="E11" s="4" t="s">
        <v>45</v>
      </c>
      <c r="F11" s="4" t="s">
        <v>50</v>
      </c>
      <c r="G11" s="4" t="s">
        <v>42</v>
      </c>
      <c r="H11" s="4" t="s">
        <v>51</v>
      </c>
      <c r="I11" s="4"/>
      <c r="J11" s="4"/>
      <c r="K11" s="4"/>
      <c r="L11" s="4"/>
      <c r="M11" s="4" t="s">
        <v>37</v>
      </c>
      <c r="N11" s="4" t="s">
        <v>38</v>
      </c>
      <c r="O11" s="4" t="s">
        <v>39</v>
      </c>
      <c r="P11" s="5" t="s">
        <v>52</v>
      </c>
      <c r="Q11" s="7">
        <v>89000000</v>
      </c>
      <c r="R11" s="7">
        <v>0</v>
      </c>
      <c r="S11" s="7">
        <v>0</v>
      </c>
      <c r="T11" s="7">
        <v>89000000</v>
      </c>
      <c r="U11" s="7">
        <v>0</v>
      </c>
      <c r="V11" s="7">
        <v>89000000</v>
      </c>
      <c r="W11" s="7">
        <v>0</v>
      </c>
      <c r="X11" s="7">
        <v>20310938</v>
      </c>
      <c r="Y11" s="7">
        <v>20310929</v>
      </c>
      <c r="Z11" s="7">
        <v>20310929</v>
      </c>
    </row>
    <row r="12" spans="1:26" s="23" customFormat="1" x14ac:dyDescent="0.25">
      <c r="A12" s="19"/>
      <c r="B12" s="20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 t="s">
        <v>111</v>
      </c>
      <c r="Q12" s="22">
        <f>SUM(Q11)</f>
        <v>89000000</v>
      </c>
      <c r="R12" s="22">
        <f t="shared" ref="R12:Z12" si="2">SUM(R11)</f>
        <v>0</v>
      </c>
      <c r="S12" s="22">
        <f t="shared" si="2"/>
        <v>0</v>
      </c>
      <c r="T12" s="22">
        <f t="shared" si="2"/>
        <v>89000000</v>
      </c>
      <c r="U12" s="22">
        <f t="shared" si="2"/>
        <v>0</v>
      </c>
      <c r="V12" s="22">
        <f t="shared" si="2"/>
        <v>89000000</v>
      </c>
      <c r="W12" s="22">
        <f t="shared" si="2"/>
        <v>0</v>
      </c>
      <c r="X12" s="22">
        <f t="shared" si="2"/>
        <v>20310938</v>
      </c>
      <c r="Y12" s="22">
        <f t="shared" si="2"/>
        <v>20310929</v>
      </c>
      <c r="Z12" s="22">
        <f t="shared" si="2"/>
        <v>20310929</v>
      </c>
    </row>
    <row r="13" spans="1:26" ht="22.5" x14ac:dyDescent="0.25">
      <c r="A13" s="4" t="s">
        <v>32</v>
      </c>
      <c r="B13" s="5" t="s">
        <v>33</v>
      </c>
      <c r="C13" s="6" t="s">
        <v>53</v>
      </c>
      <c r="D13" s="4" t="s">
        <v>35</v>
      </c>
      <c r="E13" s="4" t="s">
        <v>54</v>
      </c>
      <c r="F13" s="4" t="s">
        <v>36</v>
      </c>
      <c r="G13" s="4"/>
      <c r="H13" s="4"/>
      <c r="I13" s="4"/>
      <c r="J13" s="4"/>
      <c r="K13" s="4"/>
      <c r="L13" s="4"/>
      <c r="M13" s="4" t="s">
        <v>37</v>
      </c>
      <c r="N13" s="4" t="s">
        <v>38</v>
      </c>
      <c r="O13" s="4" t="s">
        <v>39</v>
      </c>
      <c r="P13" s="5" t="s">
        <v>55</v>
      </c>
      <c r="Q13" s="7">
        <v>205600</v>
      </c>
      <c r="R13" s="7">
        <v>0</v>
      </c>
      <c r="S13" s="7">
        <v>0</v>
      </c>
      <c r="T13" s="7">
        <v>205600</v>
      </c>
      <c r="U13" s="7">
        <v>0</v>
      </c>
      <c r="V13" s="7">
        <v>0</v>
      </c>
      <c r="W13" s="7">
        <v>205600</v>
      </c>
      <c r="X13" s="7">
        <v>0</v>
      </c>
      <c r="Y13" s="7">
        <v>0</v>
      </c>
      <c r="Z13" s="7">
        <v>0</v>
      </c>
    </row>
    <row r="14" spans="1:26" ht="22.5" x14ac:dyDescent="0.25">
      <c r="A14" s="4" t="s">
        <v>32</v>
      </c>
      <c r="B14" s="5" t="s">
        <v>33</v>
      </c>
      <c r="C14" s="6" t="s">
        <v>56</v>
      </c>
      <c r="D14" s="4" t="s">
        <v>35</v>
      </c>
      <c r="E14" s="4" t="s">
        <v>54</v>
      </c>
      <c r="F14" s="4" t="s">
        <v>50</v>
      </c>
      <c r="G14" s="4" t="s">
        <v>36</v>
      </c>
      <c r="H14" s="4"/>
      <c r="I14" s="4"/>
      <c r="J14" s="4"/>
      <c r="K14" s="4"/>
      <c r="L14" s="4"/>
      <c r="M14" s="4" t="s">
        <v>37</v>
      </c>
      <c r="N14" s="4" t="s">
        <v>57</v>
      </c>
      <c r="O14" s="4" t="s">
        <v>58</v>
      </c>
      <c r="P14" s="5" t="s">
        <v>59</v>
      </c>
      <c r="Q14" s="7">
        <v>114300000</v>
      </c>
      <c r="R14" s="7">
        <v>0</v>
      </c>
      <c r="S14" s="7">
        <v>0</v>
      </c>
      <c r="T14" s="7">
        <v>114300000</v>
      </c>
      <c r="U14" s="7">
        <v>0</v>
      </c>
      <c r="V14" s="7">
        <v>0</v>
      </c>
      <c r="W14" s="7">
        <v>114300000</v>
      </c>
      <c r="X14" s="7">
        <v>0</v>
      </c>
      <c r="Y14" s="7">
        <v>0</v>
      </c>
      <c r="Z14" s="7">
        <v>0</v>
      </c>
    </row>
    <row r="15" spans="1:26" s="23" customFormat="1" ht="31.5" x14ac:dyDescent="0.25">
      <c r="A15" s="19"/>
      <c r="B15" s="20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 t="s">
        <v>103</v>
      </c>
      <c r="Q15" s="22">
        <f>SUM(Q13:Q14)</f>
        <v>114505600</v>
      </c>
      <c r="R15" s="22">
        <f t="shared" ref="R15:Z15" si="3">SUM(R13:R14)</f>
        <v>0</v>
      </c>
      <c r="S15" s="22">
        <f t="shared" si="3"/>
        <v>0</v>
      </c>
      <c r="T15" s="22">
        <f t="shared" si="3"/>
        <v>114505600</v>
      </c>
      <c r="U15" s="22">
        <f t="shared" si="3"/>
        <v>0</v>
      </c>
      <c r="V15" s="22">
        <f t="shared" si="3"/>
        <v>0</v>
      </c>
      <c r="W15" s="22">
        <f t="shared" si="3"/>
        <v>114505600</v>
      </c>
      <c r="X15" s="22">
        <f t="shared" si="3"/>
        <v>0</v>
      </c>
      <c r="Y15" s="22">
        <f t="shared" si="3"/>
        <v>0</v>
      </c>
      <c r="Z15" s="22">
        <f t="shared" si="3"/>
        <v>0</v>
      </c>
    </row>
    <row r="16" spans="1:26" ht="67.5" x14ac:dyDescent="0.25">
      <c r="A16" s="4" t="s">
        <v>32</v>
      </c>
      <c r="B16" s="5" t="s">
        <v>33</v>
      </c>
      <c r="C16" s="6" t="s">
        <v>60</v>
      </c>
      <c r="D16" s="4" t="s">
        <v>61</v>
      </c>
      <c r="E16" s="4" t="s">
        <v>62</v>
      </c>
      <c r="F16" s="4" t="s">
        <v>63</v>
      </c>
      <c r="G16" s="4" t="s">
        <v>64</v>
      </c>
      <c r="H16" s="4"/>
      <c r="I16" s="4"/>
      <c r="J16" s="4"/>
      <c r="K16" s="4"/>
      <c r="L16" s="4"/>
      <c r="M16" s="4" t="s">
        <v>37</v>
      </c>
      <c r="N16" s="4" t="s">
        <v>57</v>
      </c>
      <c r="O16" s="4" t="s">
        <v>39</v>
      </c>
      <c r="P16" s="5" t="s">
        <v>65</v>
      </c>
      <c r="Q16" s="7">
        <v>12605552116</v>
      </c>
      <c r="R16" s="7">
        <v>0</v>
      </c>
      <c r="S16" s="7">
        <v>0</v>
      </c>
      <c r="T16" s="7">
        <v>12605552116</v>
      </c>
      <c r="U16" s="7">
        <v>0</v>
      </c>
      <c r="V16" s="7">
        <v>12605552116</v>
      </c>
      <c r="W16" s="7">
        <v>0</v>
      </c>
      <c r="X16" s="7">
        <v>12605552116</v>
      </c>
      <c r="Y16" s="7">
        <v>0</v>
      </c>
      <c r="Z16" s="7">
        <v>0</v>
      </c>
    </row>
    <row r="17" spans="1:26" ht="67.5" x14ac:dyDescent="0.25">
      <c r="A17" s="4" t="s">
        <v>32</v>
      </c>
      <c r="B17" s="5" t="s">
        <v>33</v>
      </c>
      <c r="C17" s="6" t="s">
        <v>60</v>
      </c>
      <c r="D17" s="4" t="s">
        <v>61</v>
      </c>
      <c r="E17" s="4" t="s">
        <v>62</v>
      </c>
      <c r="F17" s="4" t="s">
        <v>63</v>
      </c>
      <c r="G17" s="4" t="s">
        <v>64</v>
      </c>
      <c r="H17" s="4"/>
      <c r="I17" s="4"/>
      <c r="J17" s="4"/>
      <c r="K17" s="4"/>
      <c r="L17" s="4"/>
      <c r="M17" s="4" t="s">
        <v>37</v>
      </c>
      <c r="N17" s="4" t="s">
        <v>66</v>
      </c>
      <c r="O17" s="4" t="s">
        <v>39</v>
      </c>
      <c r="P17" s="5" t="s">
        <v>65</v>
      </c>
      <c r="Q17" s="7">
        <v>10000000000</v>
      </c>
      <c r="R17" s="7">
        <v>0</v>
      </c>
      <c r="S17" s="7">
        <v>0</v>
      </c>
      <c r="T17" s="7">
        <v>10000000000</v>
      </c>
      <c r="U17" s="7">
        <v>0</v>
      </c>
      <c r="V17" s="7">
        <v>10000000000</v>
      </c>
      <c r="W17" s="7">
        <v>0</v>
      </c>
      <c r="X17" s="7">
        <v>10000000000</v>
      </c>
      <c r="Y17" s="7">
        <v>0</v>
      </c>
      <c r="Z17" s="7">
        <v>0</v>
      </c>
    </row>
    <row r="18" spans="1:26" ht="45" x14ac:dyDescent="0.25">
      <c r="A18" s="4" t="s">
        <v>32</v>
      </c>
      <c r="B18" s="5" t="s">
        <v>33</v>
      </c>
      <c r="C18" s="6" t="s">
        <v>67</v>
      </c>
      <c r="D18" s="4" t="s">
        <v>61</v>
      </c>
      <c r="E18" s="4" t="s">
        <v>62</v>
      </c>
      <c r="F18" s="4" t="s">
        <v>63</v>
      </c>
      <c r="G18" s="4" t="s">
        <v>38</v>
      </c>
      <c r="H18" s="4"/>
      <c r="I18" s="4"/>
      <c r="J18" s="4"/>
      <c r="K18" s="4"/>
      <c r="L18" s="4"/>
      <c r="M18" s="4" t="s">
        <v>37</v>
      </c>
      <c r="N18" s="4" t="s">
        <v>57</v>
      </c>
      <c r="O18" s="4" t="s">
        <v>39</v>
      </c>
      <c r="P18" s="5" t="s">
        <v>68</v>
      </c>
      <c r="Q18" s="7">
        <v>3200000000</v>
      </c>
      <c r="R18" s="7">
        <v>0</v>
      </c>
      <c r="S18" s="7">
        <v>0</v>
      </c>
      <c r="T18" s="7">
        <v>3200000000</v>
      </c>
      <c r="U18" s="7">
        <v>0</v>
      </c>
      <c r="V18" s="7">
        <v>3185000000</v>
      </c>
      <c r="W18" s="7">
        <v>15000000</v>
      </c>
      <c r="X18" s="7">
        <v>2830793194</v>
      </c>
      <c r="Y18" s="7">
        <v>1195394365</v>
      </c>
      <c r="Z18" s="7">
        <v>930150383</v>
      </c>
    </row>
    <row r="19" spans="1:26" ht="56.25" x14ac:dyDescent="0.25">
      <c r="A19" s="4" t="s">
        <v>32</v>
      </c>
      <c r="B19" s="5" t="s">
        <v>33</v>
      </c>
      <c r="C19" s="6" t="s">
        <v>69</v>
      </c>
      <c r="D19" s="4" t="s">
        <v>61</v>
      </c>
      <c r="E19" s="4" t="s">
        <v>62</v>
      </c>
      <c r="F19" s="4" t="s">
        <v>63</v>
      </c>
      <c r="G19" s="4" t="s">
        <v>57</v>
      </c>
      <c r="H19" s="4"/>
      <c r="I19" s="4"/>
      <c r="J19" s="4"/>
      <c r="K19" s="4"/>
      <c r="L19" s="4"/>
      <c r="M19" s="4" t="s">
        <v>37</v>
      </c>
      <c r="N19" s="4" t="s">
        <v>57</v>
      </c>
      <c r="O19" s="4" t="s">
        <v>39</v>
      </c>
      <c r="P19" s="5" t="s">
        <v>70</v>
      </c>
      <c r="Q19" s="7">
        <v>145056000</v>
      </c>
      <c r="R19" s="7">
        <v>0</v>
      </c>
      <c r="S19" s="7">
        <v>0</v>
      </c>
      <c r="T19" s="7">
        <v>145056000</v>
      </c>
      <c r="U19" s="7">
        <v>0</v>
      </c>
      <c r="V19" s="7">
        <v>145056000</v>
      </c>
      <c r="W19" s="7">
        <v>0</v>
      </c>
      <c r="X19" s="7">
        <v>145056000</v>
      </c>
      <c r="Y19" s="7">
        <v>0</v>
      </c>
      <c r="Z19" s="7">
        <v>0</v>
      </c>
    </row>
    <row r="20" spans="1:26" ht="56.25" x14ac:dyDescent="0.25">
      <c r="A20" s="4" t="s">
        <v>32</v>
      </c>
      <c r="B20" s="5" t="s">
        <v>33</v>
      </c>
      <c r="C20" s="6" t="s">
        <v>71</v>
      </c>
      <c r="D20" s="4" t="s">
        <v>61</v>
      </c>
      <c r="E20" s="4" t="s">
        <v>62</v>
      </c>
      <c r="F20" s="4" t="s">
        <v>63</v>
      </c>
      <c r="G20" s="4" t="s">
        <v>72</v>
      </c>
      <c r="H20" s="4"/>
      <c r="I20" s="4"/>
      <c r="J20" s="4"/>
      <c r="K20" s="4"/>
      <c r="L20" s="4"/>
      <c r="M20" s="4" t="s">
        <v>37</v>
      </c>
      <c r="N20" s="4" t="s">
        <v>57</v>
      </c>
      <c r="O20" s="4" t="s">
        <v>39</v>
      </c>
      <c r="P20" s="5" t="s">
        <v>73</v>
      </c>
      <c r="Q20" s="7">
        <v>300817000</v>
      </c>
      <c r="R20" s="7">
        <v>0</v>
      </c>
      <c r="S20" s="7">
        <v>0</v>
      </c>
      <c r="T20" s="7">
        <v>300817000</v>
      </c>
      <c r="U20" s="7">
        <v>0</v>
      </c>
      <c r="V20" s="7">
        <v>300817000</v>
      </c>
      <c r="W20" s="7">
        <v>0</v>
      </c>
      <c r="X20" s="7">
        <v>300817000</v>
      </c>
      <c r="Y20" s="7">
        <v>0</v>
      </c>
      <c r="Z20" s="7">
        <v>0</v>
      </c>
    </row>
    <row r="21" spans="1:26" ht="56.25" x14ac:dyDescent="0.25">
      <c r="A21" s="4" t="s">
        <v>32</v>
      </c>
      <c r="B21" s="5" t="s">
        <v>33</v>
      </c>
      <c r="C21" s="6" t="s">
        <v>74</v>
      </c>
      <c r="D21" s="4" t="s">
        <v>61</v>
      </c>
      <c r="E21" s="4" t="s">
        <v>62</v>
      </c>
      <c r="F21" s="4" t="s">
        <v>63</v>
      </c>
      <c r="G21" s="4" t="s">
        <v>66</v>
      </c>
      <c r="H21" s="4"/>
      <c r="I21" s="4"/>
      <c r="J21" s="4"/>
      <c r="K21" s="4"/>
      <c r="L21" s="4"/>
      <c r="M21" s="4" t="s">
        <v>37</v>
      </c>
      <c r="N21" s="4" t="s">
        <v>57</v>
      </c>
      <c r="O21" s="4" t="s">
        <v>39</v>
      </c>
      <c r="P21" s="5" t="s">
        <v>75</v>
      </c>
      <c r="Q21" s="7">
        <v>1512702253</v>
      </c>
      <c r="R21" s="7">
        <v>0</v>
      </c>
      <c r="S21" s="7">
        <v>0</v>
      </c>
      <c r="T21" s="7">
        <v>1512702253</v>
      </c>
      <c r="U21" s="7">
        <v>0</v>
      </c>
      <c r="V21" s="7">
        <v>1512702253</v>
      </c>
      <c r="W21" s="7">
        <v>0</v>
      </c>
      <c r="X21" s="7">
        <v>1512702253</v>
      </c>
      <c r="Y21" s="7">
        <v>1320386298</v>
      </c>
      <c r="Z21" s="7">
        <v>671619510</v>
      </c>
    </row>
    <row r="22" spans="1:26" ht="33.75" x14ac:dyDescent="0.25">
      <c r="A22" s="4" t="s">
        <v>32</v>
      </c>
      <c r="B22" s="5" t="s">
        <v>33</v>
      </c>
      <c r="C22" s="6" t="s">
        <v>76</v>
      </c>
      <c r="D22" s="4" t="s">
        <v>61</v>
      </c>
      <c r="E22" s="4" t="s">
        <v>62</v>
      </c>
      <c r="F22" s="4" t="s">
        <v>63</v>
      </c>
      <c r="G22" s="4" t="s">
        <v>77</v>
      </c>
      <c r="H22" s="4"/>
      <c r="I22" s="4"/>
      <c r="J22" s="4"/>
      <c r="K22" s="4"/>
      <c r="L22" s="4"/>
      <c r="M22" s="4" t="s">
        <v>37</v>
      </c>
      <c r="N22" s="4" t="s">
        <v>57</v>
      </c>
      <c r="O22" s="4" t="s">
        <v>39</v>
      </c>
      <c r="P22" s="5" t="s">
        <v>78</v>
      </c>
      <c r="Q22" s="7">
        <v>590375000</v>
      </c>
      <c r="R22" s="7">
        <v>0</v>
      </c>
      <c r="S22" s="7">
        <v>0</v>
      </c>
      <c r="T22" s="7">
        <v>590375000</v>
      </c>
      <c r="U22" s="7">
        <v>0</v>
      </c>
      <c r="V22" s="7">
        <v>590375000</v>
      </c>
      <c r="W22" s="7">
        <v>0</v>
      </c>
      <c r="X22" s="7">
        <v>590375000</v>
      </c>
      <c r="Y22" s="7">
        <v>302110169</v>
      </c>
      <c r="Z22" s="7">
        <v>302110169</v>
      </c>
    </row>
    <row r="23" spans="1:26" ht="33.75" x14ac:dyDescent="0.25">
      <c r="A23" s="4" t="s">
        <v>32</v>
      </c>
      <c r="B23" s="5" t="s">
        <v>33</v>
      </c>
      <c r="C23" s="6" t="s">
        <v>79</v>
      </c>
      <c r="D23" s="4" t="s">
        <v>61</v>
      </c>
      <c r="E23" s="4" t="s">
        <v>62</v>
      </c>
      <c r="F23" s="4" t="s">
        <v>63</v>
      </c>
      <c r="G23" s="4" t="s">
        <v>80</v>
      </c>
      <c r="H23" s="4"/>
      <c r="I23" s="4"/>
      <c r="J23" s="4"/>
      <c r="K23" s="4"/>
      <c r="L23" s="4"/>
      <c r="M23" s="4" t="s">
        <v>37</v>
      </c>
      <c r="N23" s="4" t="s">
        <v>57</v>
      </c>
      <c r="O23" s="4" t="s">
        <v>39</v>
      </c>
      <c r="P23" s="5" t="s">
        <v>81</v>
      </c>
      <c r="Q23" s="7">
        <v>2225670587</v>
      </c>
      <c r="R23" s="7">
        <v>0</v>
      </c>
      <c r="S23" s="7">
        <v>0</v>
      </c>
      <c r="T23" s="7">
        <v>2225670587</v>
      </c>
      <c r="U23" s="7">
        <v>0</v>
      </c>
      <c r="V23" s="7">
        <v>2143092155.3299999</v>
      </c>
      <c r="W23" s="7">
        <v>82578431.670000002</v>
      </c>
      <c r="X23" s="7">
        <v>1940877093.5</v>
      </c>
      <c r="Y23" s="7">
        <v>708689365</v>
      </c>
      <c r="Z23" s="7">
        <v>586114335</v>
      </c>
    </row>
    <row r="24" spans="1:26" ht="33.75" x14ac:dyDescent="0.25">
      <c r="A24" s="4" t="s">
        <v>32</v>
      </c>
      <c r="B24" s="5" t="s">
        <v>33</v>
      </c>
      <c r="C24" s="6" t="s">
        <v>82</v>
      </c>
      <c r="D24" s="4" t="s">
        <v>61</v>
      </c>
      <c r="E24" s="4" t="s">
        <v>62</v>
      </c>
      <c r="F24" s="4" t="s">
        <v>63</v>
      </c>
      <c r="G24" s="4" t="s">
        <v>83</v>
      </c>
      <c r="H24" s="4"/>
      <c r="I24" s="4"/>
      <c r="J24" s="4"/>
      <c r="K24" s="4"/>
      <c r="L24" s="4"/>
      <c r="M24" s="4" t="s">
        <v>37</v>
      </c>
      <c r="N24" s="4" t="s">
        <v>57</v>
      </c>
      <c r="O24" s="4" t="s">
        <v>39</v>
      </c>
      <c r="P24" s="5" t="s">
        <v>84</v>
      </c>
      <c r="Q24" s="7">
        <v>4719264715</v>
      </c>
      <c r="R24" s="7">
        <v>0</v>
      </c>
      <c r="S24" s="7">
        <v>0</v>
      </c>
      <c r="T24" s="7">
        <v>4719264715</v>
      </c>
      <c r="U24" s="7">
        <v>0</v>
      </c>
      <c r="V24" s="7">
        <v>4614793002</v>
      </c>
      <c r="W24" s="7">
        <v>104471713</v>
      </c>
      <c r="X24" s="7">
        <v>4208289716</v>
      </c>
      <c r="Y24" s="7">
        <v>1272745061</v>
      </c>
      <c r="Z24" s="7">
        <v>1051311641</v>
      </c>
    </row>
    <row r="25" spans="1:26" ht="33.75" x14ac:dyDescent="0.25">
      <c r="A25" s="4" t="s">
        <v>32</v>
      </c>
      <c r="B25" s="5" t="s">
        <v>33</v>
      </c>
      <c r="C25" s="6" t="s">
        <v>85</v>
      </c>
      <c r="D25" s="4" t="s">
        <v>61</v>
      </c>
      <c r="E25" s="4" t="s">
        <v>62</v>
      </c>
      <c r="F25" s="4" t="s">
        <v>63</v>
      </c>
      <c r="G25" s="4" t="s">
        <v>86</v>
      </c>
      <c r="H25" s="4"/>
      <c r="I25" s="4"/>
      <c r="J25" s="4"/>
      <c r="K25" s="4"/>
      <c r="L25" s="4"/>
      <c r="M25" s="4" t="s">
        <v>37</v>
      </c>
      <c r="N25" s="4" t="s">
        <v>57</v>
      </c>
      <c r="O25" s="4" t="s">
        <v>39</v>
      </c>
      <c r="P25" s="5" t="s">
        <v>87</v>
      </c>
      <c r="Q25" s="7">
        <v>4212846801</v>
      </c>
      <c r="R25" s="7">
        <v>0</v>
      </c>
      <c r="S25" s="7">
        <v>0</v>
      </c>
      <c r="T25" s="7">
        <v>4212846801</v>
      </c>
      <c r="U25" s="7">
        <v>0</v>
      </c>
      <c r="V25" s="7">
        <v>4149737771</v>
      </c>
      <c r="W25" s="7">
        <v>63109030</v>
      </c>
      <c r="X25" s="7">
        <v>3838352825</v>
      </c>
      <c r="Y25" s="7">
        <v>1241741916</v>
      </c>
      <c r="Z25" s="7">
        <v>1003227824</v>
      </c>
    </row>
    <row r="26" spans="1:26" ht="33.75" x14ac:dyDescent="0.25">
      <c r="A26" s="4" t="s">
        <v>32</v>
      </c>
      <c r="B26" s="5" t="s">
        <v>33</v>
      </c>
      <c r="C26" s="6" t="s">
        <v>88</v>
      </c>
      <c r="D26" s="4" t="s">
        <v>61</v>
      </c>
      <c r="E26" s="4" t="s">
        <v>62</v>
      </c>
      <c r="F26" s="4" t="s">
        <v>63</v>
      </c>
      <c r="G26" s="4" t="s">
        <v>89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37</v>
      </c>
      <c r="N26" s="4" t="s">
        <v>57</v>
      </c>
      <c r="O26" s="4" t="s">
        <v>39</v>
      </c>
      <c r="P26" s="5" t="s">
        <v>90</v>
      </c>
      <c r="Q26" s="7">
        <v>8358376715</v>
      </c>
      <c r="R26" s="7">
        <v>0</v>
      </c>
      <c r="S26" s="7">
        <v>0</v>
      </c>
      <c r="T26" s="7">
        <v>8358376715</v>
      </c>
      <c r="U26" s="7">
        <v>0</v>
      </c>
      <c r="V26" s="7">
        <v>5159225329</v>
      </c>
      <c r="W26" s="7">
        <v>3199151386</v>
      </c>
      <c r="X26" s="7">
        <v>4373428698</v>
      </c>
      <c r="Y26" s="7">
        <v>1246860196</v>
      </c>
      <c r="Z26" s="7">
        <v>1071338601</v>
      </c>
    </row>
    <row r="27" spans="1:26" ht="90" x14ac:dyDescent="0.25">
      <c r="A27" s="4" t="s">
        <v>32</v>
      </c>
      <c r="B27" s="5" t="s">
        <v>33</v>
      </c>
      <c r="C27" s="6" t="s">
        <v>91</v>
      </c>
      <c r="D27" s="4" t="s">
        <v>61</v>
      </c>
      <c r="E27" s="4" t="s">
        <v>62</v>
      </c>
      <c r="F27" s="4" t="s">
        <v>63</v>
      </c>
      <c r="G27" s="4" t="s">
        <v>92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37</v>
      </c>
      <c r="N27" s="4" t="s">
        <v>57</v>
      </c>
      <c r="O27" s="4" t="s">
        <v>39</v>
      </c>
      <c r="P27" s="5" t="s">
        <v>93</v>
      </c>
      <c r="Q27" s="7">
        <v>3704207205</v>
      </c>
      <c r="R27" s="7">
        <v>0</v>
      </c>
      <c r="S27" s="7">
        <v>0</v>
      </c>
      <c r="T27" s="7">
        <v>3704207205</v>
      </c>
      <c r="U27" s="7">
        <v>0</v>
      </c>
      <c r="V27" s="7">
        <v>3137792258</v>
      </c>
      <c r="W27" s="7">
        <v>566414947</v>
      </c>
      <c r="X27" s="7">
        <v>3013188146</v>
      </c>
      <c r="Y27" s="7">
        <v>1055205157</v>
      </c>
      <c r="Z27" s="7">
        <v>718015637</v>
      </c>
    </row>
    <row r="28" spans="1:26" ht="67.5" x14ac:dyDescent="0.25">
      <c r="A28" s="4" t="s">
        <v>32</v>
      </c>
      <c r="B28" s="5" t="s">
        <v>33</v>
      </c>
      <c r="C28" s="6" t="s">
        <v>94</v>
      </c>
      <c r="D28" s="4" t="s">
        <v>61</v>
      </c>
      <c r="E28" s="4" t="s">
        <v>95</v>
      </c>
      <c r="F28" s="4" t="s">
        <v>63</v>
      </c>
      <c r="G28" s="4" t="s">
        <v>96</v>
      </c>
      <c r="H28" s="4"/>
      <c r="I28" s="4"/>
      <c r="J28" s="4"/>
      <c r="K28" s="4"/>
      <c r="L28" s="4"/>
      <c r="M28" s="4" t="s">
        <v>37</v>
      </c>
      <c r="N28" s="4" t="s">
        <v>57</v>
      </c>
      <c r="O28" s="4" t="s">
        <v>39</v>
      </c>
      <c r="P28" s="5" t="s">
        <v>97</v>
      </c>
      <c r="Q28" s="7">
        <v>297987221</v>
      </c>
      <c r="R28" s="7">
        <v>0</v>
      </c>
      <c r="S28" s="7">
        <v>0</v>
      </c>
      <c r="T28" s="7">
        <v>297987221</v>
      </c>
      <c r="U28" s="7">
        <v>0</v>
      </c>
      <c r="V28" s="7">
        <v>297987221</v>
      </c>
      <c r="W28" s="7">
        <v>0</v>
      </c>
      <c r="X28" s="7">
        <v>296270344.54000002</v>
      </c>
      <c r="Y28" s="7">
        <v>106723432</v>
      </c>
      <c r="Z28" s="7">
        <v>80728978</v>
      </c>
    </row>
    <row r="29" spans="1:26" ht="78.75" x14ac:dyDescent="0.25">
      <c r="A29" s="4" t="s">
        <v>32</v>
      </c>
      <c r="B29" s="5" t="s">
        <v>33</v>
      </c>
      <c r="C29" s="6" t="s">
        <v>98</v>
      </c>
      <c r="D29" s="4" t="s">
        <v>61</v>
      </c>
      <c r="E29" s="4" t="s">
        <v>95</v>
      </c>
      <c r="F29" s="4" t="s">
        <v>63</v>
      </c>
      <c r="G29" s="4" t="s">
        <v>99</v>
      </c>
      <c r="H29" s="4"/>
      <c r="I29" s="4"/>
      <c r="J29" s="4"/>
      <c r="K29" s="4"/>
      <c r="L29" s="4"/>
      <c r="M29" s="4" t="s">
        <v>37</v>
      </c>
      <c r="N29" s="4" t="s">
        <v>57</v>
      </c>
      <c r="O29" s="4" t="s">
        <v>39</v>
      </c>
      <c r="P29" s="5" t="s">
        <v>100</v>
      </c>
      <c r="Q29" s="7">
        <v>1917176137</v>
      </c>
      <c r="R29" s="7">
        <v>0</v>
      </c>
      <c r="S29" s="7">
        <v>0</v>
      </c>
      <c r="T29" s="7">
        <v>1917176137</v>
      </c>
      <c r="U29" s="7">
        <v>0</v>
      </c>
      <c r="V29" s="7">
        <v>1533456803</v>
      </c>
      <c r="W29" s="7">
        <v>383719334</v>
      </c>
      <c r="X29" s="7">
        <v>752434541</v>
      </c>
      <c r="Y29" s="7">
        <v>250725386</v>
      </c>
      <c r="Z29" s="7">
        <v>214266397</v>
      </c>
    </row>
    <row r="30" spans="1:26" s="23" customFormat="1" x14ac:dyDescent="0.25">
      <c r="A30" s="19"/>
      <c r="B30" s="20"/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 t="s">
        <v>112</v>
      </c>
      <c r="Q30" s="22">
        <f>SUM(Q16:Q29)</f>
        <v>53790031750</v>
      </c>
      <c r="R30" s="22">
        <f t="shared" ref="R30:Z30" si="4">SUM(R16:R29)</f>
        <v>0</v>
      </c>
      <c r="S30" s="22">
        <f t="shared" si="4"/>
        <v>0</v>
      </c>
      <c r="T30" s="22">
        <f t="shared" si="4"/>
        <v>53790031750</v>
      </c>
      <c r="U30" s="22">
        <f t="shared" si="4"/>
        <v>0</v>
      </c>
      <c r="V30" s="22">
        <f t="shared" si="4"/>
        <v>49375586908.330002</v>
      </c>
      <c r="W30" s="22">
        <f t="shared" si="4"/>
        <v>4414444841.6700001</v>
      </c>
      <c r="X30" s="22">
        <f t="shared" si="4"/>
        <v>46408136927.040001</v>
      </c>
      <c r="Y30" s="22">
        <f>SUM(Y16:Y29)</f>
        <v>8700581345</v>
      </c>
      <c r="Z30" s="22">
        <f t="shared" si="4"/>
        <v>6628883475</v>
      </c>
    </row>
    <row r="31" spans="1:26" x14ac:dyDescent="0.25">
      <c r="A31" s="4" t="s">
        <v>1</v>
      </c>
      <c r="B31" s="5" t="s">
        <v>1</v>
      </c>
      <c r="C31" s="6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5" t="s">
        <v>1</v>
      </c>
      <c r="Q31" s="7">
        <v>66939537350</v>
      </c>
      <c r="R31" s="7">
        <v>0</v>
      </c>
      <c r="S31" s="7">
        <v>0</v>
      </c>
      <c r="T31" s="7">
        <v>66939537350</v>
      </c>
      <c r="U31" s="7">
        <v>0</v>
      </c>
      <c r="V31" s="7">
        <v>61225011306.489998</v>
      </c>
      <c r="W31" s="7">
        <v>5714526043.5100002</v>
      </c>
      <c r="X31" s="7">
        <v>52012286101.199997</v>
      </c>
      <c r="Y31" s="7">
        <v>13646155039.940001</v>
      </c>
      <c r="Z31" s="7">
        <v>11502438185.940001</v>
      </c>
    </row>
    <row r="32" spans="1:26" x14ac:dyDescent="0.25">
      <c r="A32" s="4" t="s">
        <v>1</v>
      </c>
      <c r="B32" s="8" t="s">
        <v>1</v>
      </c>
      <c r="C32" s="6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5" t="s">
        <v>1</v>
      </c>
      <c r="Q32" s="9" t="s">
        <v>1</v>
      </c>
      <c r="R32" s="9" t="s">
        <v>1</v>
      </c>
      <c r="S32" s="9" t="s">
        <v>1</v>
      </c>
      <c r="T32" s="9" t="s">
        <v>1</v>
      </c>
      <c r="U32" s="9" t="s">
        <v>1</v>
      </c>
      <c r="V32" s="9" t="s">
        <v>1</v>
      </c>
      <c r="W32" s="9" t="s">
        <v>1</v>
      </c>
      <c r="X32" s="9" t="s">
        <v>1</v>
      </c>
      <c r="Y32" s="9" t="s">
        <v>1</v>
      </c>
      <c r="Z32" s="9" t="s">
        <v>1</v>
      </c>
    </row>
    <row r="33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showGridLines="0" tabSelected="1" workbookViewId="0">
      <selection activeCell="E10" sqref="E10"/>
    </sheetView>
  </sheetViews>
  <sheetFormatPr baseColWidth="10" defaultRowHeight="15" x14ac:dyDescent="0.25"/>
  <cols>
    <col min="1" max="1" width="27.5703125" style="10" customWidth="1"/>
    <col min="2" max="5" width="13.140625" style="10" bestFit="1" customWidth="1"/>
    <col min="6" max="6" width="6.140625" style="29" bestFit="1" customWidth="1"/>
    <col min="7" max="7" width="5.42578125" style="29" bestFit="1" customWidth="1"/>
    <col min="8" max="8" width="5.7109375" style="29" bestFit="1" customWidth="1"/>
    <col min="9" max="9" width="16.42578125" style="10" bestFit="1" customWidth="1"/>
    <col min="10" max="10" width="13.42578125" style="29" customWidth="1"/>
  </cols>
  <sheetData>
    <row r="1" spans="1:10" x14ac:dyDescent="0.25">
      <c r="A1" s="24" t="s">
        <v>1</v>
      </c>
      <c r="B1" s="25" t="s">
        <v>109</v>
      </c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4"/>
      <c r="B2" s="24" t="s">
        <v>110</v>
      </c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7" x14ac:dyDescent="0.25">
      <c r="A4" s="18" t="s">
        <v>21</v>
      </c>
      <c r="B4" s="18" t="s">
        <v>25</v>
      </c>
      <c r="C4" s="18" t="s">
        <v>29</v>
      </c>
      <c r="D4" s="18" t="s">
        <v>30</v>
      </c>
      <c r="E4" s="18" t="s">
        <v>31</v>
      </c>
      <c r="F4" s="26" t="s">
        <v>108</v>
      </c>
      <c r="G4" s="26" t="s">
        <v>107</v>
      </c>
      <c r="H4" s="26" t="s">
        <v>106</v>
      </c>
      <c r="I4" s="30" t="s">
        <v>113</v>
      </c>
      <c r="J4" s="30" t="s">
        <v>114</v>
      </c>
    </row>
    <row r="5" spans="1:10" x14ac:dyDescent="0.25">
      <c r="A5" s="17" t="s">
        <v>105</v>
      </c>
      <c r="B5" s="16">
        <f>+REP_EPG034_EjecucionPresupuesta!T8</f>
        <v>10034000000</v>
      </c>
      <c r="C5" s="16">
        <f>+REP_EPG034_EjecucionPresupuesta!X8</f>
        <v>4032070284</v>
      </c>
      <c r="D5" s="16">
        <f>+REP_EPG034_EjecucionPresupuesta!Y8</f>
        <v>4032070284</v>
      </c>
      <c r="E5" s="16">
        <f>+REP_EPG034_EjecucionPresupuesta!Z8</f>
        <v>3987551124</v>
      </c>
      <c r="F5" s="27">
        <f t="shared" ref="F5:F25" si="0">C5/B5</f>
        <v>0.40184076978273869</v>
      </c>
      <c r="G5" s="27">
        <f t="shared" ref="G5:G25" si="1">D5/B5</f>
        <v>0.40184076978273869</v>
      </c>
      <c r="H5" s="27">
        <f t="shared" ref="H5:H25" si="2">E5/B5</f>
        <v>0.39740393900737492</v>
      </c>
      <c r="I5" s="15">
        <f t="shared" ref="I5:I25" si="3">B5-C5</f>
        <v>6001929716</v>
      </c>
      <c r="J5" s="27">
        <f t="shared" ref="J5:J25" si="4">I5/B5</f>
        <v>0.59815923021726136</v>
      </c>
    </row>
    <row r="6" spans="1:10" ht="27" x14ac:dyDescent="0.25">
      <c r="A6" s="17" t="s">
        <v>48</v>
      </c>
      <c r="B6" s="16">
        <f>+REP_EPG034_EjecucionPresupuesta!T10</f>
        <v>2912000000</v>
      </c>
      <c r="C6" s="16">
        <f>+REP_EPG034_EjecucionPresupuesta!X10</f>
        <v>1551767952.1600001</v>
      </c>
      <c r="D6" s="16">
        <f>+REP_EPG034_EjecucionPresupuesta!Y10</f>
        <v>893192481.94000006</v>
      </c>
      <c r="E6" s="16">
        <f>+REP_EPG034_EjecucionPresupuesta!Z10</f>
        <v>865692657.94000006</v>
      </c>
      <c r="F6" s="27">
        <f t="shared" si="0"/>
        <v>0.53288734620879119</v>
      </c>
      <c r="G6" s="27">
        <f t="shared" si="1"/>
        <v>0.30672818747939562</v>
      </c>
      <c r="H6" s="27">
        <f t="shared" si="2"/>
        <v>0.29728456660027475</v>
      </c>
      <c r="I6" s="15">
        <f t="shared" si="3"/>
        <v>1360232047.8399999</v>
      </c>
      <c r="J6" s="27">
        <f t="shared" si="4"/>
        <v>0.46711265379120875</v>
      </c>
    </row>
    <row r="7" spans="1:10" x14ac:dyDescent="0.25">
      <c r="A7" s="17" t="s">
        <v>104</v>
      </c>
      <c r="B7" s="16">
        <f>+REP_EPG034_EjecucionPresupuesta!T12</f>
        <v>89000000</v>
      </c>
      <c r="C7" s="16">
        <f>+REP_EPG034_EjecucionPresupuesta!X12</f>
        <v>20310938</v>
      </c>
      <c r="D7" s="16">
        <f>+REP_EPG034_EjecucionPresupuesta!Y12</f>
        <v>20310929</v>
      </c>
      <c r="E7" s="16">
        <f>+REP_EPG034_EjecucionPresupuesta!Z12</f>
        <v>20310929</v>
      </c>
      <c r="F7" s="27">
        <f t="shared" si="0"/>
        <v>0.22821278651685392</v>
      </c>
      <c r="G7" s="27">
        <f t="shared" si="1"/>
        <v>0.22821268539325842</v>
      </c>
      <c r="H7" s="27">
        <f t="shared" si="2"/>
        <v>0.22821268539325842</v>
      </c>
      <c r="I7" s="15">
        <f t="shared" si="3"/>
        <v>68689062</v>
      </c>
      <c r="J7" s="27">
        <f t="shared" si="4"/>
        <v>0.77178721348314605</v>
      </c>
    </row>
    <row r="8" spans="1:10" ht="40.5" x14ac:dyDescent="0.25">
      <c r="A8" s="17" t="s">
        <v>103</v>
      </c>
      <c r="B8" s="16">
        <f>+REP_EPG034_EjecucionPresupuesta!T15</f>
        <v>114505600</v>
      </c>
      <c r="C8" s="16">
        <f>+REP_EPG034_EjecucionPresupuesta!X15</f>
        <v>0</v>
      </c>
      <c r="D8" s="16">
        <f>+REP_EPG034_EjecucionPresupuesta!Y15</f>
        <v>0</v>
      </c>
      <c r="E8" s="16">
        <f>+REP_EPG034_EjecucionPresupuesta!Z15</f>
        <v>0</v>
      </c>
      <c r="F8" s="27">
        <f t="shared" si="0"/>
        <v>0</v>
      </c>
      <c r="G8" s="27">
        <f t="shared" si="1"/>
        <v>0</v>
      </c>
      <c r="H8" s="27">
        <f t="shared" si="2"/>
        <v>0</v>
      </c>
      <c r="I8" s="15">
        <f t="shared" si="3"/>
        <v>114505600</v>
      </c>
      <c r="J8" s="27">
        <f t="shared" si="4"/>
        <v>1</v>
      </c>
    </row>
    <row r="9" spans="1:10" x14ac:dyDescent="0.25">
      <c r="A9" s="13" t="s">
        <v>102</v>
      </c>
      <c r="B9" s="14">
        <f>SUM(B5:B8)</f>
        <v>13149505600</v>
      </c>
      <c r="C9" s="14">
        <f>SUM(C5:C8)</f>
        <v>5604149174.1599998</v>
      </c>
      <c r="D9" s="14">
        <f>SUM(D5:D8)</f>
        <v>4945573694.9400005</v>
      </c>
      <c r="E9" s="14">
        <f>SUM(E5:E8)</f>
        <v>4873554710.9400005</v>
      </c>
      <c r="F9" s="28">
        <f t="shared" si="0"/>
        <v>0.42618706319726574</v>
      </c>
      <c r="G9" s="28">
        <f t="shared" si="1"/>
        <v>0.37610339471166127</v>
      </c>
      <c r="H9" s="28">
        <f t="shared" si="2"/>
        <v>0.37062645997428229</v>
      </c>
      <c r="I9" s="11">
        <f t="shared" si="3"/>
        <v>7545356425.8400002</v>
      </c>
      <c r="J9" s="28">
        <f t="shared" si="4"/>
        <v>0.57381293680273426</v>
      </c>
    </row>
    <row r="10" spans="1:10" ht="67.5" x14ac:dyDescent="0.25">
      <c r="A10" s="17" t="s">
        <v>65</v>
      </c>
      <c r="B10" s="16">
        <f>+REP_EPG034_EjecucionPresupuesta!Q16</f>
        <v>12605552116</v>
      </c>
      <c r="C10" s="16">
        <f>+REP_EPG034_EjecucionPresupuesta!X16</f>
        <v>12605552116</v>
      </c>
      <c r="D10" s="16">
        <f>+REP_EPG034_EjecucionPresupuesta!Y16</f>
        <v>0</v>
      </c>
      <c r="E10" s="16">
        <f>+REP_EPG034_EjecucionPresupuesta!Z16</f>
        <v>0</v>
      </c>
      <c r="F10" s="27">
        <f t="shared" si="0"/>
        <v>1</v>
      </c>
      <c r="G10" s="27">
        <f t="shared" si="1"/>
        <v>0</v>
      </c>
      <c r="H10" s="27">
        <f t="shared" si="2"/>
        <v>0</v>
      </c>
      <c r="I10" s="15">
        <f t="shared" si="3"/>
        <v>0</v>
      </c>
      <c r="J10" s="27">
        <f t="shared" si="4"/>
        <v>0</v>
      </c>
    </row>
    <row r="11" spans="1:10" ht="67.5" x14ac:dyDescent="0.25">
      <c r="A11" s="17" t="s">
        <v>65</v>
      </c>
      <c r="B11" s="16">
        <f>+REP_EPG034_EjecucionPresupuesta!Q17</f>
        <v>10000000000</v>
      </c>
      <c r="C11" s="16">
        <f>+REP_EPG034_EjecucionPresupuesta!X17</f>
        <v>10000000000</v>
      </c>
      <c r="D11" s="16">
        <f>+REP_EPG034_EjecucionPresupuesta!Y17</f>
        <v>0</v>
      </c>
      <c r="E11" s="16">
        <f>+REP_EPG034_EjecucionPresupuesta!Z17</f>
        <v>0</v>
      </c>
      <c r="F11" s="27">
        <f t="shared" si="0"/>
        <v>1</v>
      </c>
      <c r="G11" s="27">
        <f t="shared" si="1"/>
        <v>0</v>
      </c>
      <c r="H11" s="27">
        <f t="shared" si="2"/>
        <v>0</v>
      </c>
      <c r="I11" s="15">
        <f t="shared" si="3"/>
        <v>0</v>
      </c>
      <c r="J11" s="27">
        <f t="shared" si="4"/>
        <v>0</v>
      </c>
    </row>
    <row r="12" spans="1:10" ht="54" x14ac:dyDescent="0.25">
      <c r="A12" s="17" t="s">
        <v>68</v>
      </c>
      <c r="B12" s="16">
        <f>+REP_EPG034_EjecucionPresupuesta!Q18</f>
        <v>3200000000</v>
      </c>
      <c r="C12" s="16">
        <f>+REP_EPG034_EjecucionPresupuesta!X18</f>
        <v>2830793194</v>
      </c>
      <c r="D12" s="16">
        <f>+REP_EPG034_EjecucionPresupuesta!Y18</f>
        <v>1195394365</v>
      </c>
      <c r="E12" s="16">
        <f>+REP_EPG034_EjecucionPresupuesta!Z18</f>
        <v>930150383</v>
      </c>
      <c r="F12" s="27">
        <f t="shared" si="0"/>
        <v>0.88462287312499999</v>
      </c>
      <c r="G12" s="27">
        <f t="shared" si="1"/>
        <v>0.37356073906249998</v>
      </c>
      <c r="H12" s="27">
        <f t="shared" si="2"/>
        <v>0.29067199468749999</v>
      </c>
      <c r="I12" s="15">
        <f t="shared" si="3"/>
        <v>369206806</v>
      </c>
      <c r="J12" s="27">
        <f t="shared" si="4"/>
        <v>0.115377126875</v>
      </c>
    </row>
    <row r="13" spans="1:10" ht="54" x14ac:dyDescent="0.25">
      <c r="A13" s="17" t="s">
        <v>70</v>
      </c>
      <c r="B13" s="16">
        <f>+REP_EPG034_EjecucionPresupuesta!Q19</f>
        <v>145056000</v>
      </c>
      <c r="C13" s="16">
        <f>+REP_EPG034_EjecucionPresupuesta!X19</f>
        <v>145056000</v>
      </c>
      <c r="D13" s="16">
        <f>+REP_EPG034_EjecucionPresupuesta!Y19</f>
        <v>0</v>
      </c>
      <c r="E13" s="16">
        <f>+REP_EPG034_EjecucionPresupuesta!Z19</f>
        <v>0</v>
      </c>
      <c r="F13" s="27">
        <f t="shared" si="0"/>
        <v>1</v>
      </c>
      <c r="G13" s="27">
        <f t="shared" si="1"/>
        <v>0</v>
      </c>
      <c r="H13" s="27">
        <f t="shared" si="2"/>
        <v>0</v>
      </c>
      <c r="I13" s="15">
        <f t="shared" si="3"/>
        <v>0</v>
      </c>
      <c r="J13" s="27">
        <f t="shared" si="4"/>
        <v>0</v>
      </c>
    </row>
    <row r="14" spans="1:10" ht="54" x14ac:dyDescent="0.25">
      <c r="A14" s="17" t="s">
        <v>73</v>
      </c>
      <c r="B14" s="16">
        <f>+REP_EPG034_EjecucionPresupuesta!Q20</f>
        <v>300817000</v>
      </c>
      <c r="C14" s="16">
        <f>+REP_EPG034_EjecucionPresupuesta!X20</f>
        <v>300817000</v>
      </c>
      <c r="D14" s="16">
        <f>+REP_EPG034_EjecucionPresupuesta!Y20</f>
        <v>0</v>
      </c>
      <c r="E14" s="16">
        <f>+REP_EPG034_EjecucionPresupuesta!Z20</f>
        <v>0</v>
      </c>
      <c r="F14" s="27">
        <f t="shared" si="0"/>
        <v>1</v>
      </c>
      <c r="G14" s="27">
        <f t="shared" si="1"/>
        <v>0</v>
      </c>
      <c r="H14" s="27">
        <f t="shared" si="2"/>
        <v>0</v>
      </c>
      <c r="I14" s="15">
        <f t="shared" si="3"/>
        <v>0</v>
      </c>
      <c r="J14" s="27">
        <f t="shared" si="4"/>
        <v>0</v>
      </c>
    </row>
    <row r="15" spans="1:10" ht="67.5" x14ac:dyDescent="0.25">
      <c r="A15" s="17" t="s">
        <v>75</v>
      </c>
      <c r="B15" s="16">
        <f>+REP_EPG034_EjecucionPresupuesta!Q21</f>
        <v>1512702253</v>
      </c>
      <c r="C15" s="16">
        <f>+REP_EPG034_EjecucionPresupuesta!X21</f>
        <v>1512702253</v>
      </c>
      <c r="D15" s="16">
        <f>+REP_EPG034_EjecucionPresupuesta!Y21</f>
        <v>1320386298</v>
      </c>
      <c r="E15" s="16">
        <f>+REP_EPG034_EjecucionPresupuesta!Z21</f>
        <v>671619510</v>
      </c>
      <c r="F15" s="27">
        <f t="shared" si="0"/>
        <v>1</v>
      </c>
      <c r="G15" s="27">
        <f t="shared" si="1"/>
        <v>0.87286595586236626</v>
      </c>
      <c r="H15" s="27">
        <f t="shared" si="2"/>
        <v>0.44398658669810287</v>
      </c>
      <c r="I15" s="15">
        <f t="shared" si="3"/>
        <v>0</v>
      </c>
      <c r="J15" s="27">
        <f t="shared" si="4"/>
        <v>0</v>
      </c>
    </row>
    <row r="16" spans="1:10" ht="40.5" x14ac:dyDescent="0.25">
      <c r="A16" s="17" t="s">
        <v>78</v>
      </c>
      <c r="B16" s="16">
        <f>+REP_EPG034_EjecucionPresupuesta!Q22</f>
        <v>590375000</v>
      </c>
      <c r="C16" s="16">
        <f>+REP_EPG034_EjecucionPresupuesta!X22</f>
        <v>590375000</v>
      </c>
      <c r="D16" s="16">
        <f>+REP_EPG034_EjecucionPresupuesta!Y22</f>
        <v>302110169</v>
      </c>
      <c r="E16" s="16">
        <f>+REP_EPG034_EjecucionPresupuesta!Z22</f>
        <v>302110169</v>
      </c>
      <c r="F16" s="27">
        <f t="shared" si="0"/>
        <v>1</v>
      </c>
      <c r="G16" s="27">
        <f t="shared" si="1"/>
        <v>0.51172588439551137</v>
      </c>
      <c r="H16" s="27">
        <f t="shared" si="2"/>
        <v>0.51172588439551137</v>
      </c>
      <c r="I16" s="15">
        <f t="shared" si="3"/>
        <v>0</v>
      </c>
      <c r="J16" s="27">
        <f t="shared" si="4"/>
        <v>0</v>
      </c>
    </row>
    <row r="17" spans="1:10" ht="40.5" x14ac:dyDescent="0.25">
      <c r="A17" s="17" t="s">
        <v>81</v>
      </c>
      <c r="B17" s="16">
        <f>+REP_EPG034_EjecucionPresupuesta!Q23</f>
        <v>2225670587</v>
      </c>
      <c r="C17" s="16">
        <f>+REP_EPG034_EjecucionPresupuesta!X23</f>
        <v>1940877093.5</v>
      </c>
      <c r="D17" s="16">
        <f>+REP_EPG034_EjecucionPresupuesta!Y23</f>
        <v>708689365</v>
      </c>
      <c r="E17" s="16">
        <f>+REP_EPG034_EjecucionPresupuesta!Z23</f>
        <v>586114335</v>
      </c>
      <c r="F17" s="27">
        <f t="shared" si="0"/>
        <v>0.87204148935450709</v>
      </c>
      <c r="G17" s="27">
        <f t="shared" si="1"/>
        <v>0.3184161075495221</v>
      </c>
      <c r="H17" s="27">
        <f t="shared" si="2"/>
        <v>0.26334280482631006</v>
      </c>
      <c r="I17" s="15">
        <f t="shared" si="3"/>
        <v>284793493.5</v>
      </c>
      <c r="J17" s="27">
        <f t="shared" si="4"/>
        <v>0.12795851064549293</v>
      </c>
    </row>
    <row r="18" spans="1:10" ht="40.5" x14ac:dyDescent="0.25">
      <c r="A18" s="17" t="s">
        <v>84</v>
      </c>
      <c r="B18" s="16">
        <f>+REP_EPG034_EjecucionPresupuesta!Q24</f>
        <v>4719264715</v>
      </c>
      <c r="C18" s="16">
        <f>+REP_EPG034_EjecucionPresupuesta!X24</f>
        <v>4208289716</v>
      </c>
      <c r="D18" s="16">
        <f>+REP_EPG034_EjecucionPresupuesta!Y24</f>
        <v>1272745061</v>
      </c>
      <c r="E18" s="16">
        <f>+REP_EPG034_EjecucionPresupuesta!Z24</f>
        <v>1051311641</v>
      </c>
      <c r="F18" s="27">
        <f t="shared" si="0"/>
        <v>0.89172571791196931</v>
      </c>
      <c r="G18" s="27">
        <f t="shared" si="1"/>
        <v>0.26969139004951959</v>
      </c>
      <c r="H18" s="27">
        <f t="shared" si="2"/>
        <v>0.22277022046643127</v>
      </c>
      <c r="I18" s="15">
        <f t="shared" si="3"/>
        <v>510974999</v>
      </c>
      <c r="J18" s="27">
        <f t="shared" si="4"/>
        <v>0.10827428208803073</v>
      </c>
    </row>
    <row r="19" spans="1:10" ht="40.5" x14ac:dyDescent="0.25">
      <c r="A19" s="17" t="s">
        <v>87</v>
      </c>
      <c r="B19" s="16">
        <f>+REP_EPG034_EjecucionPresupuesta!Q25</f>
        <v>4212846801</v>
      </c>
      <c r="C19" s="16">
        <f>+REP_EPG034_EjecucionPresupuesta!X25</f>
        <v>3838352825</v>
      </c>
      <c r="D19" s="16">
        <f>+REP_EPG034_EjecucionPresupuesta!Y25</f>
        <v>1241741916</v>
      </c>
      <c r="E19" s="16">
        <f>+REP_EPG034_EjecucionPresupuesta!Z25</f>
        <v>1003227824</v>
      </c>
      <c r="F19" s="27">
        <f t="shared" si="0"/>
        <v>0.91110667116803135</v>
      </c>
      <c r="G19" s="27">
        <f t="shared" si="1"/>
        <v>0.29475126313761246</v>
      </c>
      <c r="H19" s="27">
        <f t="shared" si="2"/>
        <v>0.23813536817001382</v>
      </c>
      <c r="I19" s="15">
        <f t="shared" si="3"/>
        <v>374493976</v>
      </c>
      <c r="J19" s="27">
        <f t="shared" si="4"/>
        <v>8.8893328831968599E-2</v>
      </c>
    </row>
    <row r="20" spans="1:10" ht="40.5" x14ac:dyDescent="0.25">
      <c r="A20" s="17" t="s">
        <v>90</v>
      </c>
      <c r="B20" s="16">
        <f>+REP_EPG034_EjecucionPresupuesta!Q26</f>
        <v>8358376715</v>
      </c>
      <c r="C20" s="16">
        <f>+REP_EPG034_EjecucionPresupuesta!X26</f>
        <v>4373428698</v>
      </c>
      <c r="D20" s="16">
        <f>+REP_EPG034_EjecucionPresupuesta!Y26</f>
        <v>1246860196</v>
      </c>
      <c r="E20" s="16">
        <f>+REP_EPG034_EjecucionPresupuesta!Z26</f>
        <v>1071338601</v>
      </c>
      <c r="F20" s="27">
        <f t="shared" si="0"/>
        <v>0.52323900287377756</v>
      </c>
      <c r="G20" s="27">
        <f t="shared" si="1"/>
        <v>0.14917492217865416</v>
      </c>
      <c r="H20" s="27">
        <f t="shared" si="2"/>
        <v>0.12817543854865604</v>
      </c>
      <c r="I20" s="15">
        <f t="shared" si="3"/>
        <v>3984948017</v>
      </c>
      <c r="J20" s="27">
        <f t="shared" si="4"/>
        <v>0.4767609971262225</v>
      </c>
    </row>
    <row r="21" spans="1:10" ht="108" x14ac:dyDescent="0.25">
      <c r="A21" s="17" t="s">
        <v>93</v>
      </c>
      <c r="B21" s="16">
        <f>+REP_EPG034_EjecucionPresupuesta!Q27</f>
        <v>3704207205</v>
      </c>
      <c r="C21" s="16">
        <f>+REP_EPG034_EjecucionPresupuesta!X27</f>
        <v>3013188146</v>
      </c>
      <c r="D21" s="16">
        <f>+REP_EPG034_EjecucionPresupuesta!Y27</f>
        <v>1055205157</v>
      </c>
      <c r="E21" s="16">
        <f>+REP_EPG034_EjecucionPresupuesta!Z27</f>
        <v>718015637</v>
      </c>
      <c r="F21" s="27">
        <f t="shared" si="0"/>
        <v>0.81345021464586242</v>
      </c>
      <c r="G21" s="27">
        <f t="shared" si="1"/>
        <v>0.2848666660913749</v>
      </c>
      <c r="H21" s="27">
        <f t="shared" si="2"/>
        <v>0.19383787063283356</v>
      </c>
      <c r="I21" s="15">
        <f t="shared" si="3"/>
        <v>691019059</v>
      </c>
      <c r="J21" s="27">
        <f t="shared" si="4"/>
        <v>0.1865497853541376</v>
      </c>
    </row>
    <row r="22" spans="1:10" ht="81" x14ac:dyDescent="0.25">
      <c r="A22" s="17" t="s">
        <v>97</v>
      </c>
      <c r="B22" s="16">
        <f>+REP_EPG034_EjecucionPresupuesta!Q28</f>
        <v>297987221</v>
      </c>
      <c r="C22" s="16">
        <f>+REP_EPG034_EjecucionPresupuesta!X28</f>
        <v>296270344.54000002</v>
      </c>
      <c r="D22" s="16">
        <f>+REP_EPG034_EjecucionPresupuesta!Y28</f>
        <v>106723432</v>
      </c>
      <c r="E22" s="16">
        <f>+REP_EPG034_EjecucionPresupuesta!Z28</f>
        <v>80728978</v>
      </c>
      <c r="F22" s="27">
        <f t="shared" si="0"/>
        <v>0.99423842252617944</v>
      </c>
      <c r="G22" s="27">
        <f t="shared" si="1"/>
        <v>0.35814768043358475</v>
      </c>
      <c r="H22" s="27">
        <f t="shared" si="2"/>
        <v>0.2709142282312838</v>
      </c>
      <c r="I22" s="15">
        <f t="shared" si="3"/>
        <v>1716876.4599999785</v>
      </c>
      <c r="J22" s="27">
        <f t="shared" si="4"/>
        <v>5.7615774738205248E-3</v>
      </c>
    </row>
    <row r="23" spans="1:10" ht="81" x14ac:dyDescent="0.25">
      <c r="A23" s="17" t="s">
        <v>100</v>
      </c>
      <c r="B23" s="16">
        <f>+REP_EPG034_EjecucionPresupuesta!Q29</f>
        <v>1917176137</v>
      </c>
      <c r="C23" s="16">
        <f>+REP_EPG034_EjecucionPresupuesta!X29</f>
        <v>752434541</v>
      </c>
      <c r="D23" s="16">
        <f>+REP_EPG034_EjecucionPresupuesta!Y29</f>
        <v>250725386</v>
      </c>
      <c r="E23" s="16">
        <f>+REP_EPG034_EjecucionPresupuesta!Z29</f>
        <v>214266397</v>
      </c>
      <c r="F23" s="27">
        <f t="shared" si="0"/>
        <v>0.39247022038226004</v>
      </c>
      <c r="G23" s="27">
        <f t="shared" si="1"/>
        <v>0.13077848256151126</v>
      </c>
      <c r="H23" s="27">
        <f t="shared" si="2"/>
        <v>0.11176145627145369</v>
      </c>
      <c r="I23" s="15">
        <f t="shared" si="3"/>
        <v>1164741596</v>
      </c>
      <c r="J23" s="27">
        <f t="shared" si="4"/>
        <v>0.60752977961773991</v>
      </c>
    </row>
    <row r="24" spans="1:10" x14ac:dyDescent="0.25">
      <c r="A24" s="13" t="s">
        <v>101</v>
      </c>
      <c r="B24" s="14">
        <f>SUM(B10:B23)</f>
        <v>53790031750</v>
      </c>
      <c r="C24" s="14">
        <f>SUM(C10:C23)</f>
        <v>46408136927.040001</v>
      </c>
      <c r="D24" s="14">
        <f>SUM(D10:D23)</f>
        <v>8700581345</v>
      </c>
      <c r="E24" s="14">
        <f>SUM(E10:E23)</f>
        <v>6628883475</v>
      </c>
      <c r="F24" s="28">
        <f t="shared" si="0"/>
        <v>0.86276463160927586</v>
      </c>
      <c r="G24" s="28">
        <f t="shared" si="1"/>
        <v>0.16175081259363636</v>
      </c>
      <c r="H24" s="28">
        <f t="shared" si="2"/>
        <v>0.12323628113493351</v>
      </c>
      <c r="I24" s="11">
        <f t="shared" si="3"/>
        <v>7381894822.9599991</v>
      </c>
      <c r="J24" s="28">
        <f t="shared" si="4"/>
        <v>0.13723536839072417</v>
      </c>
    </row>
    <row r="25" spans="1:10" x14ac:dyDescent="0.25">
      <c r="A25" s="13" t="s">
        <v>115</v>
      </c>
      <c r="B25" s="12">
        <f>B24+B9</f>
        <v>66939537350</v>
      </c>
      <c r="C25" s="12">
        <f>C24+C9</f>
        <v>52012286101.199997</v>
      </c>
      <c r="D25" s="12">
        <f>D24+D9</f>
        <v>13646155039.940001</v>
      </c>
      <c r="E25" s="12">
        <f>E24+E9</f>
        <v>11502438185.940001</v>
      </c>
      <c r="F25" s="28">
        <f t="shared" si="0"/>
        <v>0.77700396746467804</v>
      </c>
      <c r="G25" s="28">
        <f t="shared" si="1"/>
        <v>0.20385792283848225</v>
      </c>
      <c r="H25" s="28">
        <f t="shared" si="2"/>
        <v>0.17183324894820176</v>
      </c>
      <c r="I25" s="11">
        <f t="shared" si="3"/>
        <v>14927251248.800003</v>
      </c>
      <c r="J25" s="28">
        <f t="shared" si="4"/>
        <v>0.22299603253532202</v>
      </c>
    </row>
  </sheetData>
  <mergeCells count="3">
    <mergeCell ref="A1:A3"/>
    <mergeCell ref="B1:J1"/>
    <mergeCell ref="B2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MAYO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Elyzabeth Arévalo Primiciero</dc:creator>
  <cp:lastModifiedBy>Leydi Bibiana Patiño Amaya</cp:lastModifiedBy>
  <dcterms:created xsi:type="dcterms:W3CDTF">2022-09-19T16:39:28Z</dcterms:created>
  <dcterms:modified xsi:type="dcterms:W3CDTF">2022-10-04T20:50:23Z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