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5. TRANSPARENCIA 2022\"/>
    </mc:Choice>
  </mc:AlternateContent>
  <xr:revisionPtr revIDLastSave="0" documentId="13_ncr:1_{C757F4BE-2217-40DD-833B-A8C0B2A09024}" xr6:coauthVersionLast="36" xr6:coauthVersionMax="36" xr10:uidLastSave="{00000000-0000-0000-0000-000000000000}"/>
  <bookViews>
    <workbookView xWindow="0" yWindow="0" windowWidth="20490" windowHeight="8475" firstSheet="1" activeTab="1" xr2:uid="{00000000-000D-0000-FFFF-FFFF00000000}"/>
  </bookViews>
  <sheets>
    <sheet name="REP_EPG034_EjecucionPresupuesta" sheetId="1" state="hidden" r:id="rId1"/>
    <sheet name="SEPTIEMBRE" sheetId="2" r:id="rId2"/>
  </sheets>
  <calcPr calcId="191029"/>
</workbook>
</file>

<file path=xl/calcChain.xml><?xml version="1.0" encoding="utf-8"?>
<calcChain xmlns="http://schemas.openxmlformats.org/spreadsheetml/2006/main">
  <c r="C11" i="2" l="1"/>
  <c r="D11" i="2"/>
  <c r="E11" i="2"/>
  <c r="H11" i="2" s="1"/>
  <c r="C12" i="2"/>
  <c r="D12" i="2"/>
  <c r="E12" i="2"/>
  <c r="C13" i="2"/>
  <c r="C24" i="2" s="1"/>
  <c r="D13" i="2"/>
  <c r="E13" i="2"/>
  <c r="C14" i="2"/>
  <c r="D14" i="2"/>
  <c r="G14" i="2" s="1"/>
  <c r="E14" i="2"/>
  <c r="C15" i="2"/>
  <c r="D15" i="2"/>
  <c r="E15" i="2"/>
  <c r="H15" i="2" s="1"/>
  <c r="C16" i="2"/>
  <c r="D16" i="2"/>
  <c r="E16" i="2"/>
  <c r="C17" i="2"/>
  <c r="I17" i="2" s="1"/>
  <c r="J17" i="2" s="1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D10" i="2"/>
  <c r="E10" i="2"/>
  <c r="H10" i="2" s="1"/>
  <c r="C10" i="2"/>
  <c r="I10" i="2" s="1"/>
  <c r="J10" i="2" s="1"/>
  <c r="B11" i="2"/>
  <c r="F11" i="2" s="1"/>
  <c r="B12" i="2"/>
  <c r="B13" i="2"/>
  <c r="B14" i="2"/>
  <c r="F14" i="2" s="1"/>
  <c r="B15" i="2"/>
  <c r="F15" i="2" s="1"/>
  <c r="B16" i="2"/>
  <c r="B17" i="2"/>
  <c r="H17" i="2" s="1"/>
  <c r="B18" i="2"/>
  <c r="B19" i="2"/>
  <c r="G19" i="2" s="1"/>
  <c r="B20" i="2"/>
  <c r="B21" i="2"/>
  <c r="B22" i="2"/>
  <c r="H22" i="2" s="1"/>
  <c r="B23" i="2"/>
  <c r="F23" i="2" s="1"/>
  <c r="B10" i="2"/>
  <c r="G10" i="2" s="1"/>
  <c r="C8" i="2"/>
  <c r="C6" i="2"/>
  <c r="Z30" i="1"/>
  <c r="Y30" i="1"/>
  <c r="X30" i="1"/>
  <c r="W30" i="1"/>
  <c r="V30" i="1"/>
  <c r="U30" i="1"/>
  <c r="T30" i="1"/>
  <c r="S30" i="1"/>
  <c r="R30" i="1"/>
  <c r="Q30" i="1"/>
  <c r="Z15" i="1"/>
  <c r="E8" i="2" s="1"/>
  <c r="Y15" i="1"/>
  <c r="D8" i="2" s="1"/>
  <c r="X15" i="1"/>
  <c r="W15" i="1"/>
  <c r="V15" i="1"/>
  <c r="U15" i="1"/>
  <c r="T15" i="1"/>
  <c r="B8" i="2" s="1"/>
  <c r="I8" i="2" s="1"/>
  <c r="J8" i="2" s="1"/>
  <c r="S15" i="1"/>
  <c r="R15" i="1"/>
  <c r="Q15" i="1"/>
  <c r="Z12" i="1"/>
  <c r="E7" i="2" s="1"/>
  <c r="H7" i="2" s="1"/>
  <c r="Y12" i="1"/>
  <c r="D7" i="2" s="1"/>
  <c r="X12" i="1"/>
  <c r="C7" i="2" s="1"/>
  <c r="W12" i="1"/>
  <c r="V12" i="1"/>
  <c r="U12" i="1"/>
  <c r="T12" i="1"/>
  <c r="B7" i="2" s="1"/>
  <c r="S12" i="1"/>
  <c r="R12" i="1"/>
  <c r="Q12" i="1"/>
  <c r="Z10" i="1"/>
  <c r="E6" i="2" s="1"/>
  <c r="Y10" i="1"/>
  <c r="D6" i="2" s="1"/>
  <c r="X10" i="1"/>
  <c r="W10" i="1"/>
  <c r="V10" i="1"/>
  <c r="U10" i="1"/>
  <c r="T10" i="1"/>
  <c r="B6" i="2" s="1"/>
  <c r="I6" i="2" s="1"/>
  <c r="J6" i="2" s="1"/>
  <c r="S10" i="1"/>
  <c r="R10" i="1"/>
  <c r="Q10" i="1"/>
  <c r="Z8" i="1"/>
  <c r="E5" i="2" s="1"/>
  <c r="Y8" i="1"/>
  <c r="D5" i="2" s="1"/>
  <c r="D9" i="2" s="1"/>
  <c r="X8" i="1"/>
  <c r="C5" i="2" s="1"/>
  <c r="W8" i="1"/>
  <c r="V8" i="1"/>
  <c r="U8" i="1"/>
  <c r="T8" i="1"/>
  <c r="B5" i="2" s="1"/>
  <c r="S8" i="1"/>
  <c r="R8" i="1"/>
  <c r="Q8" i="1"/>
  <c r="H23" i="2"/>
  <c r="G21" i="2"/>
  <c r="F21" i="2"/>
  <c r="H20" i="2"/>
  <c r="F20" i="2"/>
  <c r="H19" i="2"/>
  <c r="H18" i="2"/>
  <c r="G16" i="2"/>
  <c r="F16" i="2"/>
  <c r="I15" i="2"/>
  <c r="J15" i="2" s="1"/>
  <c r="G13" i="2"/>
  <c r="H12" i="2"/>
  <c r="F12" i="2"/>
  <c r="I12" i="2"/>
  <c r="J12" i="2" s="1"/>
  <c r="I11" i="2"/>
  <c r="J11" i="2" s="1"/>
  <c r="G6" i="2" l="1"/>
  <c r="F6" i="2"/>
  <c r="F5" i="2"/>
  <c r="B9" i="2"/>
  <c r="G9" i="2" s="1"/>
  <c r="H6" i="2"/>
  <c r="I7" i="2"/>
  <c r="J7" i="2" s="1"/>
  <c r="H8" i="2"/>
  <c r="F8" i="2"/>
  <c r="F17" i="2"/>
  <c r="G18" i="2"/>
  <c r="G23" i="2"/>
  <c r="I22" i="2"/>
  <c r="J22" i="2" s="1"/>
  <c r="H16" i="2"/>
  <c r="G15" i="2"/>
  <c r="G11" i="2"/>
  <c r="I23" i="2"/>
  <c r="J23" i="2" s="1"/>
  <c r="I21" i="2"/>
  <c r="J21" i="2" s="1"/>
  <c r="F13" i="2"/>
  <c r="G20" i="2"/>
  <c r="F19" i="2"/>
  <c r="H13" i="2"/>
  <c r="G12" i="2"/>
  <c r="I19" i="2"/>
  <c r="J19" i="2" s="1"/>
  <c r="H14" i="2"/>
  <c r="I18" i="2"/>
  <c r="J18" i="2" s="1"/>
  <c r="I13" i="2"/>
  <c r="J13" i="2" s="1"/>
  <c r="I14" i="2"/>
  <c r="J14" i="2" s="1"/>
  <c r="G17" i="2"/>
  <c r="F18" i="2"/>
  <c r="H21" i="2"/>
  <c r="G22" i="2"/>
  <c r="F22" i="2"/>
  <c r="G8" i="2"/>
  <c r="E9" i="2"/>
  <c r="H9" i="2" s="1"/>
  <c r="G7" i="2"/>
  <c r="F7" i="2"/>
  <c r="G5" i="2"/>
  <c r="C9" i="2"/>
  <c r="F9" i="2" s="1"/>
  <c r="F10" i="2"/>
  <c r="D24" i="2"/>
  <c r="H5" i="2"/>
  <c r="I16" i="2"/>
  <c r="J16" i="2" s="1"/>
  <c r="I20" i="2"/>
  <c r="J20" i="2" s="1"/>
  <c r="E24" i="2"/>
  <c r="I5" i="2"/>
  <c r="J5" i="2" s="1"/>
  <c r="B24" i="2"/>
  <c r="B25" i="2" l="1"/>
  <c r="I24" i="2"/>
  <c r="J24" i="2" s="1"/>
  <c r="C25" i="2"/>
  <c r="F24" i="2"/>
  <c r="E25" i="2"/>
  <c r="H25" i="2" s="1"/>
  <c r="H24" i="2"/>
  <c r="G24" i="2"/>
  <c r="D25" i="2"/>
  <c r="I9" i="2"/>
  <c r="J9" i="2" s="1"/>
  <c r="I25" i="2" l="1"/>
  <c r="F25" i="2"/>
  <c r="J25" i="2"/>
  <c r="G25" i="2"/>
</calcChain>
</file>

<file path=xl/sharedStrings.xml><?xml version="1.0" encoding="utf-8"?>
<sst xmlns="http://schemas.openxmlformats.org/spreadsheetml/2006/main" count="423" uniqueCount="117">
  <si>
    <t>Año Fiscal:</t>
  </si>
  <si>
    <t/>
  </si>
  <si>
    <t>Vigencia:</t>
  </si>
  <si>
    <t>Actual</t>
  </si>
  <si>
    <t>Periodo:</t>
  </si>
  <si>
    <t>Enero-Septiembre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</si>
  <si>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</si>
  <si>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</si>
  <si>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</si>
  <si>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</si>
  <si>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</si>
  <si>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</si>
  <si>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</si>
  <si>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</si>
  <si>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</si>
  <si>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</si>
  <si>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</si>
  <si>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</si>
  <si>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</si>
  <si>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</si>
  <si>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</si>
  <si>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</si>
  <si>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</si>
  <si>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</si>
  <si>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</si>
  <si>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</si>
  <si>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</si>
  <si>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</si>
  <si>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</si>
  <si>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</si>
  <si>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</si>
  <si>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</si>
  <si>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41-05-00</t>
  </si>
  <si>
    <t>CENTRO DE MEMORIA HISTÓRICA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</si>
  <si>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</si>
  <si>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</si>
  <si>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</si>
  <si>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</si>
  <si>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</si>
  <si>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</si>
  <si>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</si>
  <si>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</si>
  <si>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</si>
  <si>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</si>
  <si>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</si>
  <si>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</si>
  <si>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</si>
  <si>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</si>
  <si>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</si>
  <si>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A-03-04-02-012</t>
  </si>
  <si>
    <t>04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</si>
  <si>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</si>
  <si>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</si>
  <si>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</si>
  <si>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</si>
  <si>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</si>
  <si>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</si>
  <si>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</si>
  <si>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</si>
  <si>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</si>
  <si>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C-4101-1500-8</t>
  </si>
  <si>
    <t>C</t>
  </si>
  <si>
    <t>4101</t>
  </si>
  <si>
    <t>1500</t>
  </si>
  <si>
    <t>8</t>
  </si>
  <si>
    <t>IMPLEMENTACIÓN DE UNA SOLUCIÓN INMOBILIARIA PARA LA CONSTRUCCIÓN DEL MUSEO NACIONAL DE LA MEMORIA EN  BOGOTÁ-[PREVIO CONCEPTO  DNP]</t>
  </si>
  <si>
    <t>13</t>
  </si>
  <si>
    <t>C-4101-1500-10</t>
  </si>
  <si>
    <t>APLICACIÓN DEL MECANISMO NO JUDICIAL DE CONTRIBUCIÓN A LA VERDAD Y LA MEMORIA HISTÓRICA A NIVEL  NACIONAL</t>
  </si>
  <si>
    <t>C-4101-1500-11</t>
  </si>
  <si>
    <t>INCREMENTO DE LA CAPACIDAD PARA REALIZAR ACCIONES DE MEMORIA HISTÓRICA EN LOS TERRITORIOS A NIVEL   NACIONAL</t>
  </si>
  <si>
    <t>C-4101-1500-12</t>
  </si>
  <si>
    <t>12</t>
  </si>
  <si>
    <t>DESARROLLO E IMPLEMENTACIÓN DE LA ESTRATEGIA SOCIAL DEL MUSEO DE MEMORIA HISTÓRICA A NIVEL  NACIONAL</t>
  </si>
  <si>
    <t>C-4101-1500-13</t>
  </si>
  <si>
    <t>IMPLEMENTACIÓN DE LAS ACCIONES DE MEMORIA HISTÓRICA Y ARCHIVO DE DERECHOS HUMANOS A NIVEL  NACIONAL</t>
  </si>
  <si>
    <t>C-4101-1500-14</t>
  </si>
  <si>
    <t>14</t>
  </si>
  <si>
    <t>DIVULGACIÓN DE ACCIONES DE MEMORIA HISTÓRICA A NIVEL   NACIONAL</t>
  </si>
  <si>
    <t>C-4101-1500-15</t>
  </si>
  <si>
    <t>15</t>
  </si>
  <si>
    <t>DIVULGACION DE ACCIONES DE MEMORIA HISTORICA A NIVEL NACIONAL  NACIONAL</t>
  </si>
  <si>
    <t>C-4101-1500-16</t>
  </si>
  <si>
    <t>16</t>
  </si>
  <si>
    <t>IMPLEMENTACION DE LAS ACCIONES DE MEMORIA HISTORICA A NIVEL   NACIONAL</t>
  </si>
  <si>
    <t>C-4101-1500-17</t>
  </si>
  <si>
    <t>17</t>
  </si>
  <si>
    <t>FORTALECIMIENTO DE PROCESOS DE MEMORIA HISTORICA A NIVEL  NACIONAL</t>
  </si>
  <si>
    <t>C-4101-1500-18</t>
  </si>
  <si>
    <t>18</t>
  </si>
  <si>
    <t>IMPLEMENTACION DE ACCIONES DEL MUSEO DE MEMORIA A NIVEL  NACIONAL</t>
  </si>
  <si>
    <t>C-4101-1500-19</t>
  </si>
  <si>
    <t>19</t>
  </si>
  <si>
    <t>CONSOLIDACION DEL ARCHIVO DE LOS DERECHOS HUMANOS, MEMORIA HISTORICA Y CONFLICTO ARMADO Y COLECCIONES DE DERECHOS HUMANOS Y DERECHO INTERNACIONAL HUMANITARIO.  NACIONAL</t>
  </si>
  <si>
    <t>C-4199-1500-1</t>
  </si>
  <si>
    <t>4199</t>
  </si>
  <si>
    <t>1</t>
  </si>
  <si>
    <t>DESARROLLO  DE ACCIONES ENCAMINADAS A FACILITAR EL ACCESO A LA INFORMACIÓN PRODUCIDA POR EL CENTRO NACIONAL DE MEMORIA HISTÓRICA A NIVEL  NACIONAL</t>
  </si>
  <si>
    <t>C-4199-1500-2</t>
  </si>
  <si>
    <t>2</t>
  </si>
  <si>
    <t>CONSOLIDACION DE LA PLATAFORMA TECNOLOGICA PARA LA ADECUADA GESTION DE LA INFORMACION DEL CENTRO NACIONAL DE MEMORIA HISTORICA A NIVEL   NACIONAL</t>
  </si>
  <si>
    <t>DIRECCIÓN ADMINISTRATIVA Y FINANCIERA</t>
  </si>
  <si>
    <t>%COM</t>
  </si>
  <si>
    <t>%OBL</t>
  </si>
  <si>
    <t>%PAG</t>
  </si>
  <si>
    <t>GASTOS DE PERSONAL</t>
  </si>
  <si>
    <t>TRANSFERENCIAS CORRIENTES</t>
  </si>
  <si>
    <t>GASTOS POR TRIBUTOS, MULTAS, SANCIONES E INTERESES DE MORA</t>
  </si>
  <si>
    <t xml:space="preserve">FUNCIONAMIENTO </t>
  </si>
  <si>
    <t>INVERSIÓN</t>
  </si>
  <si>
    <t>TOTAL PRESUPUESTO</t>
  </si>
  <si>
    <t>GASTOS  DE PERSONAL</t>
  </si>
  <si>
    <t>A DE B Y S</t>
  </si>
  <si>
    <t xml:space="preserve">TRANSFERENCIAS </t>
  </si>
  <si>
    <t>Ejecución Presupuestal a 30 de Septiembre de 2022</t>
  </si>
  <si>
    <t>APR. NO COMPROMETIDA</t>
  </si>
  <si>
    <t>%APR. NO COMPROMETIDA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</si>
</sst>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164" formatCode="[$-1240A]&quot;$&quot;\ #,##0.00;\-&quot;$&quot;\ #,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9"/>
      <color rgb="FF000000"/>
      <name val="Arial Narrow"/>
      <family val="2"/>
    </font>
    <font>
      <b/>
      <sz val="9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3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8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0" applyNumberFormat="1" applyFont="1" applyFill="1" applyBorder="1" applyAlignment="1">
      <alignment horizontal="right" vertical="center" wrapText="1" readingOrder="1"/>
    </xf>
    <xf numFmtId="7" fontId="11" fillId="0" borderId="2" xfId="0" applyNumberFormat="1" applyFont="1" applyFill="1" applyBorder="1" applyAlignment="1">
      <alignment vertical="center" readingOrder="1"/>
    </xf>
    <xf numFmtId="0" fontId="8" fillId="0" borderId="2" xfId="0" applyNumberFormat="1" applyFont="1" applyFill="1" applyBorder="1" applyAlignment="1">
      <alignment horizontal="left" vertical="center" wrapText="1" readingOrder="1"/>
    </xf>
    <xf numFmtId="164" fontId="8" fillId="0" borderId="2" xfId="0" applyNumberFormat="1" applyFont="1" applyFill="1" applyBorder="1" applyAlignment="1">
      <alignment horizontal="right" vertical="center" wrapText="1" readingOrder="1"/>
    </xf>
    <xf numFmtId="7" fontId="9" fillId="0" borderId="2" xfId="0" applyNumberFormat="1" applyFont="1" applyFill="1" applyBorder="1" applyAlignment="1">
      <alignment vertical="center" readingOrder="1"/>
    </xf>
    <xf numFmtId="7" fontId="8" fillId="0" borderId="2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vertical="center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0" fontId="12" fillId="0" borderId="1" xfId="0" applyNumberFormat="1" applyFont="1" applyFill="1" applyBorder="1" applyAlignment="1">
      <alignment vertical="center" wrapText="1" readingOrder="1"/>
    </xf>
    <xf numFmtId="164" fontId="12" fillId="0" borderId="1" xfId="0" applyNumberFormat="1" applyFont="1" applyFill="1" applyBorder="1" applyAlignment="1">
      <alignment horizontal="right" vertical="center" wrapText="1" readingOrder="1"/>
    </xf>
    <xf numFmtId="0" fontId="13" fillId="0" borderId="0" xfId="0" applyFont="1" applyFill="1" applyBorder="1"/>
    <xf numFmtId="0" fontId="14" fillId="0" borderId="1" xfId="0" applyNumberFormat="1" applyFont="1" applyFill="1" applyBorder="1" applyAlignment="1">
      <alignment horizontal="lef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center" vertical="center" readingOrder="1"/>
    </xf>
    <xf numFmtId="0" fontId="9" fillId="0" borderId="2" xfId="0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readingOrder="1"/>
    </xf>
    <xf numFmtId="9" fontId="11" fillId="0" borderId="2" xfId="1" applyFont="1" applyFill="1" applyBorder="1" applyAlignment="1">
      <alignment horizontal="center" vertical="center" readingOrder="1"/>
    </xf>
    <xf numFmtId="9" fontId="9" fillId="0" borderId="2" xfId="1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horizontal="center" vertical="center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47625</xdr:rowOff>
    </xdr:from>
    <xdr:ext cx="1524000" cy="43815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2" t="16195" r="73768" b="65182"/>
        <a:stretch/>
      </xdr:blipFill>
      <xdr:spPr bwMode="auto">
        <a:xfrm>
          <a:off x="114300" y="47625"/>
          <a:ext cx="1524000" cy="438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showGridLines="0" topLeftCell="O25" workbookViewId="0">
      <selection activeCell="Z30" sqref="Z30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19" width="18.85546875" hidden="1" customWidth="1"/>
    <col min="20" max="20" width="18.85546875" customWidth="1"/>
    <col min="21" max="23" width="18.85546875" hidden="1" customWidth="1"/>
    <col min="24" max="26" width="18.85546875" customWidth="1"/>
    <col min="27" max="27" width="0" hidden="1" customWidth="1"/>
    <col min="28" max="28" width="6.42578125" customWidth="1"/>
  </cols>
  <sheetData>
    <row r="1" spans="1:26">
      <c r="A1" s="1" t="s">
        <v>0</v>
      </c>
      <c r="B1" s="2">
        <v>2022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36</v>
      </c>
      <c r="G5" s="4" t="s">
        <v>36</v>
      </c>
      <c r="H5" s="4"/>
      <c r="I5" s="4"/>
      <c r="J5" s="4"/>
      <c r="K5" s="4"/>
      <c r="L5" s="4"/>
      <c r="M5" s="4" t="s">
        <v>37</v>
      </c>
      <c r="N5" s="4" t="s">
        <v>38</v>
      </c>
      <c r="O5" s="4" t="s">
        <v>39</v>
      </c>
      <c r="P5" s="5" t="s">
        <v>40</v>
      </c>
      <c r="Q5" s="7">
        <v>6775000000</v>
      </c>
      <c r="R5" s="7">
        <v>0</v>
      </c>
      <c r="S5" s="7">
        <v>0</v>
      </c>
      <c r="T5" s="7">
        <v>6775000000</v>
      </c>
      <c r="U5" s="7">
        <v>0</v>
      </c>
      <c r="V5" s="7">
        <v>6775000000</v>
      </c>
      <c r="W5" s="7">
        <v>0</v>
      </c>
      <c r="X5" s="7">
        <v>4904770677</v>
      </c>
      <c r="Y5" s="7">
        <v>4900493403</v>
      </c>
      <c r="Z5" s="7">
        <v>4900493403</v>
      </c>
    </row>
    <row r="6" spans="1:26" ht="22.5">
      <c r="A6" s="4" t="s">
        <v>32</v>
      </c>
      <c r="B6" s="5" t="s">
        <v>33</v>
      </c>
      <c r="C6" s="6" t="s">
        <v>41</v>
      </c>
      <c r="D6" s="4" t="s">
        <v>35</v>
      </c>
      <c r="E6" s="4" t="s">
        <v>36</v>
      </c>
      <c r="F6" s="4" t="s">
        <v>36</v>
      </c>
      <c r="G6" s="4" t="s">
        <v>42</v>
      </c>
      <c r="H6" s="4"/>
      <c r="I6" s="4"/>
      <c r="J6" s="4"/>
      <c r="K6" s="4"/>
      <c r="L6" s="4"/>
      <c r="M6" s="4" t="s">
        <v>37</v>
      </c>
      <c r="N6" s="4" t="s">
        <v>38</v>
      </c>
      <c r="O6" s="4" t="s">
        <v>39</v>
      </c>
      <c r="P6" s="5" t="s">
        <v>43</v>
      </c>
      <c r="Q6" s="7">
        <v>2527000000</v>
      </c>
      <c r="R6" s="7">
        <v>0</v>
      </c>
      <c r="S6" s="7">
        <v>0</v>
      </c>
      <c r="T6" s="7">
        <v>2527000000</v>
      </c>
      <c r="U6" s="7">
        <v>0</v>
      </c>
      <c r="V6" s="7">
        <v>2527000000</v>
      </c>
      <c r="W6" s="7">
        <v>0</v>
      </c>
      <c r="X6" s="7">
        <v>1768669416</v>
      </c>
      <c r="Y6" s="7">
        <v>1768669416</v>
      </c>
      <c r="Z6" s="7">
        <v>1768669416</v>
      </c>
    </row>
    <row r="7" spans="1:26" ht="33.75">
      <c r="A7" s="4" t="s">
        <v>32</v>
      </c>
      <c r="B7" s="5" t="s">
        <v>33</v>
      </c>
      <c r="C7" s="6" t="s">
        <v>44</v>
      </c>
      <c r="D7" s="4" t="s">
        <v>35</v>
      </c>
      <c r="E7" s="4" t="s">
        <v>36</v>
      </c>
      <c r="F7" s="4" t="s">
        <v>36</v>
      </c>
      <c r="G7" s="4" t="s">
        <v>45</v>
      </c>
      <c r="H7" s="4"/>
      <c r="I7" s="4"/>
      <c r="J7" s="4"/>
      <c r="K7" s="4"/>
      <c r="L7" s="4"/>
      <c r="M7" s="4" t="s">
        <v>37</v>
      </c>
      <c r="N7" s="4" t="s">
        <v>38</v>
      </c>
      <c r="O7" s="4" t="s">
        <v>39</v>
      </c>
      <c r="P7" s="5" t="s">
        <v>46</v>
      </c>
      <c r="Q7" s="7">
        <v>732000000</v>
      </c>
      <c r="R7" s="7">
        <v>0</v>
      </c>
      <c r="S7" s="7">
        <v>0</v>
      </c>
      <c r="T7" s="7">
        <v>732000000</v>
      </c>
      <c r="U7" s="7">
        <v>0</v>
      </c>
      <c r="V7" s="7">
        <v>732000000</v>
      </c>
      <c r="W7" s="7">
        <v>0</v>
      </c>
      <c r="X7" s="7">
        <v>601549083</v>
      </c>
      <c r="Y7" s="7">
        <v>601549083</v>
      </c>
      <c r="Z7" s="7">
        <v>601549083</v>
      </c>
    </row>
    <row r="8" spans="1:26" s="24" customFormat="1">
      <c r="A8" s="20"/>
      <c r="B8" s="21"/>
      <c r="C8" s="22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 t="s">
        <v>111</v>
      </c>
      <c r="Q8" s="23">
        <f>SUM(Q5:Q7)</f>
        <v>10034000000</v>
      </c>
      <c r="R8" s="23">
        <f t="shared" ref="R8:Z8" si="0">SUM(R5:R7)</f>
        <v>0</v>
      </c>
      <c r="S8" s="23">
        <f t="shared" si="0"/>
        <v>0</v>
      </c>
      <c r="T8" s="23">
        <f t="shared" si="0"/>
        <v>10034000000</v>
      </c>
      <c r="U8" s="23">
        <f t="shared" si="0"/>
        <v>0</v>
      </c>
      <c r="V8" s="23">
        <f t="shared" si="0"/>
        <v>10034000000</v>
      </c>
      <c r="W8" s="23">
        <f t="shared" si="0"/>
        <v>0</v>
      </c>
      <c r="X8" s="23">
        <f t="shared" si="0"/>
        <v>7274989176</v>
      </c>
      <c r="Y8" s="23">
        <f t="shared" si="0"/>
        <v>7270711902</v>
      </c>
      <c r="Z8" s="23">
        <f t="shared" si="0"/>
        <v>7270711902</v>
      </c>
    </row>
    <row r="9" spans="1:26" ht="22.5">
      <c r="A9" s="4" t="s">
        <v>32</v>
      </c>
      <c r="B9" s="5" t="s">
        <v>33</v>
      </c>
      <c r="C9" s="6" t="s">
        <v>47</v>
      </c>
      <c r="D9" s="4" t="s">
        <v>35</v>
      </c>
      <c r="E9" s="4" t="s">
        <v>42</v>
      </c>
      <c r="F9" s="4"/>
      <c r="G9" s="4"/>
      <c r="H9" s="4"/>
      <c r="I9" s="4"/>
      <c r="J9" s="4"/>
      <c r="K9" s="4"/>
      <c r="L9" s="4"/>
      <c r="M9" s="4" t="s">
        <v>37</v>
      </c>
      <c r="N9" s="4" t="s">
        <v>38</v>
      </c>
      <c r="O9" s="4" t="s">
        <v>39</v>
      </c>
      <c r="P9" s="5" t="s">
        <v>48</v>
      </c>
      <c r="Q9" s="7">
        <v>2912000000</v>
      </c>
      <c r="R9" s="7">
        <v>0</v>
      </c>
      <c r="S9" s="7">
        <v>0</v>
      </c>
      <c r="T9" s="7">
        <v>2912000000</v>
      </c>
      <c r="U9" s="7">
        <v>0</v>
      </c>
      <c r="V9" s="7">
        <v>2765764346.6500001</v>
      </c>
      <c r="W9" s="7">
        <v>146235653.34999999</v>
      </c>
      <c r="X9" s="7">
        <v>2682985854.6500001</v>
      </c>
      <c r="Y9" s="7">
        <v>1794996002.71</v>
      </c>
      <c r="Z9" s="7">
        <v>1782924942.71</v>
      </c>
    </row>
    <row r="10" spans="1:26" s="24" customFormat="1">
      <c r="A10" s="20"/>
      <c r="B10" s="21"/>
      <c r="C10" s="2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 t="s">
        <v>112</v>
      </c>
      <c r="Q10" s="23">
        <f>Q9</f>
        <v>2912000000</v>
      </c>
      <c r="R10" s="23">
        <f t="shared" ref="R10:Z10" si="1">R9</f>
        <v>0</v>
      </c>
      <c r="S10" s="23">
        <f t="shared" si="1"/>
        <v>0</v>
      </c>
      <c r="T10" s="23">
        <f t="shared" si="1"/>
        <v>2912000000</v>
      </c>
      <c r="U10" s="23">
        <f t="shared" si="1"/>
        <v>0</v>
      </c>
      <c r="V10" s="23">
        <f t="shared" si="1"/>
        <v>2765764346.6500001</v>
      </c>
      <c r="W10" s="23">
        <f t="shared" si="1"/>
        <v>146235653.34999999</v>
      </c>
      <c r="X10" s="23">
        <f t="shared" si="1"/>
        <v>2682985854.6500001</v>
      </c>
      <c r="Y10" s="23">
        <f t="shared" si="1"/>
        <v>1794996002.71</v>
      </c>
      <c r="Z10" s="23">
        <f t="shared" si="1"/>
        <v>1782924942.71</v>
      </c>
    </row>
    <row r="11" spans="1:26" ht="33.75">
      <c r="A11" s="4" t="s">
        <v>32</v>
      </c>
      <c r="B11" s="5" t="s">
        <v>33</v>
      </c>
      <c r="C11" s="6" t="s">
        <v>49</v>
      </c>
      <c r="D11" s="4" t="s">
        <v>35</v>
      </c>
      <c r="E11" s="4" t="s">
        <v>45</v>
      </c>
      <c r="F11" s="4" t="s">
        <v>50</v>
      </c>
      <c r="G11" s="4" t="s">
        <v>42</v>
      </c>
      <c r="H11" s="4" t="s">
        <v>51</v>
      </c>
      <c r="I11" s="4"/>
      <c r="J11" s="4"/>
      <c r="K11" s="4"/>
      <c r="L11" s="4"/>
      <c r="M11" s="4" t="s">
        <v>37</v>
      </c>
      <c r="N11" s="4" t="s">
        <v>38</v>
      </c>
      <c r="O11" s="4" t="s">
        <v>39</v>
      </c>
      <c r="P11" s="5" t="s">
        <v>52</v>
      </c>
      <c r="Q11" s="7">
        <v>89000000</v>
      </c>
      <c r="R11" s="7">
        <v>0</v>
      </c>
      <c r="S11" s="7">
        <v>0</v>
      </c>
      <c r="T11" s="7">
        <v>89000000</v>
      </c>
      <c r="U11" s="7">
        <v>0</v>
      </c>
      <c r="V11" s="7">
        <v>89000000</v>
      </c>
      <c r="W11" s="7">
        <v>0</v>
      </c>
      <c r="X11" s="7">
        <v>42185169</v>
      </c>
      <c r="Y11" s="7">
        <v>34672075</v>
      </c>
      <c r="Z11" s="7">
        <v>34672075</v>
      </c>
    </row>
    <row r="12" spans="1:26">
      <c r="A12" s="4"/>
      <c r="B12" s="5"/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5" t="s">
        <v>113</v>
      </c>
      <c r="Q12" s="7">
        <f>Q11</f>
        <v>89000000</v>
      </c>
      <c r="R12" s="7">
        <f t="shared" ref="R12:Z12" si="2">R11</f>
        <v>0</v>
      </c>
      <c r="S12" s="7">
        <f t="shared" si="2"/>
        <v>0</v>
      </c>
      <c r="T12" s="7">
        <f t="shared" si="2"/>
        <v>89000000</v>
      </c>
      <c r="U12" s="7">
        <f t="shared" si="2"/>
        <v>0</v>
      </c>
      <c r="V12" s="7">
        <f t="shared" si="2"/>
        <v>89000000</v>
      </c>
      <c r="W12" s="7">
        <f t="shared" si="2"/>
        <v>0</v>
      </c>
      <c r="X12" s="7">
        <f t="shared" si="2"/>
        <v>42185169</v>
      </c>
      <c r="Y12" s="7">
        <f t="shared" si="2"/>
        <v>34672075</v>
      </c>
      <c r="Z12" s="7">
        <f t="shared" si="2"/>
        <v>34672075</v>
      </c>
    </row>
    <row r="13" spans="1:26" ht="22.5">
      <c r="A13" s="4" t="s">
        <v>32</v>
      </c>
      <c r="B13" s="5" t="s">
        <v>33</v>
      </c>
      <c r="C13" s="6" t="s">
        <v>53</v>
      </c>
      <c r="D13" s="4" t="s">
        <v>35</v>
      </c>
      <c r="E13" s="4" t="s">
        <v>54</v>
      </c>
      <c r="F13" s="4" t="s">
        <v>36</v>
      </c>
      <c r="G13" s="4"/>
      <c r="H13" s="4"/>
      <c r="I13" s="4"/>
      <c r="J13" s="4"/>
      <c r="K13" s="4"/>
      <c r="L13" s="4"/>
      <c r="M13" s="4" t="s">
        <v>37</v>
      </c>
      <c r="N13" s="4" t="s">
        <v>38</v>
      </c>
      <c r="O13" s="4" t="s">
        <v>39</v>
      </c>
      <c r="P13" s="5" t="s">
        <v>55</v>
      </c>
      <c r="Q13" s="7">
        <v>205600</v>
      </c>
      <c r="R13" s="7">
        <v>0</v>
      </c>
      <c r="S13" s="7">
        <v>0</v>
      </c>
      <c r="T13" s="7">
        <v>205600</v>
      </c>
      <c r="U13" s="7">
        <v>0</v>
      </c>
      <c r="V13" s="7">
        <v>0</v>
      </c>
      <c r="W13" s="7">
        <v>205600</v>
      </c>
      <c r="X13" s="7">
        <v>0</v>
      </c>
      <c r="Y13" s="7">
        <v>0</v>
      </c>
      <c r="Z13" s="7">
        <v>0</v>
      </c>
    </row>
    <row r="14" spans="1:26" ht="22.5">
      <c r="A14" s="4" t="s">
        <v>32</v>
      </c>
      <c r="B14" s="5" t="s">
        <v>33</v>
      </c>
      <c r="C14" s="6" t="s">
        <v>56</v>
      </c>
      <c r="D14" s="4" t="s">
        <v>35</v>
      </c>
      <c r="E14" s="4" t="s">
        <v>54</v>
      </c>
      <c r="F14" s="4" t="s">
        <v>50</v>
      </c>
      <c r="G14" s="4" t="s">
        <v>36</v>
      </c>
      <c r="H14" s="4"/>
      <c r="I14" s="4"/>
      <c r="J14" s="4"/>
      <c r="K14" s="4"/>
      <c r="L14" s="4"/>
      <c r="M14" s="4" t="s">
        <v>37</v>
      </c>
      <c r="N14" s="4" t="s">
        <v>57</v>
      </c>
      <c r="O14" s="4" t="s">
        <v>58</v>
      </c>
      <c r="P14" s="5" t="s">
        <v>59</v>
      </c>
      <c r="Q14" s="7">
        <v>114300000</v>
      </c>
      <c r="R14" s="7">
        <v>0</v>
      </c>
      <c r="S14" s="7">
        <v>0</v>
      </c>
      <c r="T14" s="7">
        <v>114300000</v>
      </c>
      <c r="U14" s="7">
        <v>0</v>
      </c>
      <c r="V14" s="7">
        <v>0</v>
      </c>
      <c r="W14" s="7">
        <v>114300000</v>
      </c>
      <c r="X14" s="7">
        <v>0</v>
      </c>
      <c r="Y14" s="7">
        <v>0</v>
      </c>
      <c r="Z14" s="7">
        <v>0</v>
      </c>
    </row>
    <row r="15" spans="1:26" s="24" customFormat="1" ht="31.5">
      <c r="A15" s="20"/>
      <c r="B15" s="21"/>
      <c r="C15" s="22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 t="s">
        <v>107</v>
      </c>
      <c r="Q15" s="23">
        <f>SUM(Q13:Q14)</f>
        <v>114505600</v>
      </c>
      <c r="R15" s="23">
        <f t="shared" ref="R15:Z15" si="3">SUM(R13:R14)</f>
        <v>0</v>
      </c>
      <c r="S15" s="23">
        <f t="shared" si="3"/>
        <v>0</v>
      </c>
      <c r="T15" s="23">
        <f t="shared" si="3"/>
        <v>114505600</v>
      </c>
      <c r="U15" s="23">
        <f t="shared" si="3"/>
        <v>0</v>
      </c>
      <c r="V15" s="23">
        <f t="shared" si="3"/>
        <v>0</v>
      </c>
      <c r="W15" s="23">
        <f t="shared" si="3"/>
        <v>114505600</v>
      </c>
      <c r="X15" s="23">
        <f t="shared" si="3"/>
        <v>0</v>
      </c>
      <c r="Y15" s="23">
        <f t="shared" si="3"/>
        <v>0</v>
      </c>
      <c r="Z15" s="23">
        <f t="shared" si="3"/>
        <v>0</v>
      </c>
    </row>
    <row r="16" spans="1:26" ht="67.5">
      <c r="A16" s="4" t="s">
        <v>32</v>
      </c>
      <c r="B16" s="5" t="s">
        <v>33</v>
      </c>
      <c r="C16" s="6" t="s">
        <v>60</v>
      </c>
      <c r="D16" s="4" t="s">
        <v>61</v>
      </c>
      <c r="E16" s="4" t="s">
        <v>62</v>
      </c>
      <c r="F16" s="4" t="s">
        <v>63</v>
      </c>
      <c r="G16" s="4" t="s">
        <v>64</v>
      </c>
      <c r="H16" s="4"/>
      <c r="I16" s="4"/>
      <c r="J16" s="4"/>
      <c r="K16" s="4"/>
      <c r="L16" s="4"/>
      <c r="M16" s="4" t="s">
        <v>37</v>
      </c>
      <c r="N16" s="4" t="s">
        <v>57</v>
      </c>
      <c r="O16" s="4" t="s">
        <v>39</v>
      </c>
      <c r="P16" s="5" t="s">
        <v>65</v>
      </c>
      <c r="Q16" s="7">
        <v>12605552116</v>
      </c>
      <c r="R16" s="7">
        <v>0</v>
      </c>
      <c r="S16" s="7">
        <v>0</v>
      </c>
      <c r="T16" s="7">
        <v>12605552116</v>
      </c>
      <c r="U16" s="7">
        <v>0</v>
      </c>
      <c r="V16" s="7">
        <v>12605552116</v>
      </c>
      <c r="W16" s="7">
        <v>0</v>
      </c>
      <c r="X16" s="7">
        <v>12605552116</v>
      </c>
      <c r="Y16" s="7">
        <v>0</v>
      </c>
      <c r="Z16" s="7">
        <v>0</v>
      </c>
    </row>
    <row r="17" spans="1:26" ht="67.5">
      <c r="A17" s="4" t="s">
        <v>32</v>
      </c>
      <c r="B17" s="5" t="s">
        <v>33</v>
      </c>
      <c r="C17" s="6" t="s">
        <v>60</v>
      </c>
      <c r="D17" s="4" t="s">
        <v>61</v>
      </c>
      <c r="E17" s="4" t="s">
        <v>62</v>
      </c>
      <c r="F17" s="4" t="s">
        <v>63</v>
      </c>
      <c r="G17" s="4" t="s">
        <v>64</v>
      </c>
      <c r="H17" s="4"/>
      <c r="I17" s="4"/>
      <c r="J17" s="4"/>
      <c r="K17" s="4"/>
      <c r="L17" s="4"/>
      <c r="M17" s="4" t="s">
        <v>37</v>
      </c>
      <c r="N17" s="4" t="s">
        <v>66</v>
      </c>
      <c r="O17" s="4" t="s">
        <v>39</v>
      </c>
      <c r="P17" s="5" t="s">
        <v>65</v>
      </c>
      <c r="Q17" s="7">
        <v>10000000000</v>
      </c>
      <c r="R17" s="7">
        <v>0</v>
      </c>
      <c r="S17" s="7">
        <v>0</v>
      </c>
      <c r="T17" s="7">
        <v>10000000000</v>
      </c>
      <c r="U17" s="7">
        <v>0</v>
      </c>
      <c r="V17" s="7">
        <v>10000000000</v>
      </c>
      <c r="W17" s="7">
        <v>0</v>
      </c>
      <c r="X17" s="7">
        <v>10000000000</v>
      </c>
      <c r="Y17" s="7">
        <v>0</v>
      </c>
      <c r="Z17" s="7">
        <v>0</v>
      </c>
    </row>
    <row r="18" spans="1:26" ht="45">
      <c r="A18" s="4" t="s">
        <v>32</v>
      </c>
      <c r="B18" s="5" t="s">
        <v>33</v>
      </c>
      <c r="C18" s="6" t="s">
        <v>67</v>
      </c>
      <c r="D18" s="4" t="s">
        <v>61</v>
      </c>
      <c r="E18" s="4" t="s">
        <v>62</v>
      </c>
      <c r="F18" s="4" t="s">
        <v>63</v>
      </c>
      <c r="G18" s="4" t="s">
        <v>38</v>
      </c>
      <c r="H18" s="4"/>
      <c r="I18" s="4"/>
      <c r="J18" s="4"/>
      <c r="K18" s="4"/>
      <c r="L18" s="4"/>
      <c r="M18" s="4" t="s">
        <v>37</v>
      </c>
      <c r="N18" s="4" t="s">
        <v>57</v>
      </c>
      <c r="O18" s="4" t="s">
        <v>39</v>
      </c>
      <c r="P18" s="5" t="s">
        <v>68</v>
      </c>
      <c r="Q18" s="7">
        <v>3200000000</v>
      </c>
      <c r="R18" s="7">
        <v>0</v>
      </c>
      <c r="S18" s="7">
        <v>0</v>
      </c>
      <c r="T18" s="7">
        <v>3200000000</v>
      </c>
      <c r="U18" s="7">
        <v>0</v>
      </c>
      <c r="V18" s="7">
        <v>3155000000</v>
      </c>
      <c r="W18" s="7">
        <v>45000000</v>
      </c>
      <c r="X18" s="7">
        <v>2978523039</v>
      </c>
      <c r="Y18" s="7">
        <v>2133773832</v>
      </c>
      <c r="Z18" s="7">
        <v>2068675343</v>
      </c>
    </row>
    <row r="19" spans="1:26" ht="56.25">
      <c r="A19" s="4" t="s">
        <v>32</v>
      </c>
      <c r="B19" s="5" t="s">
        <v>33</v>
      </c>
      <c r="C19" s="6" t="s">
        <v>69</v>
      </c>
      <c r="D19" s="4" t="s">
        <v>61</v>
      </c>
      <c r="E19" s="4" t="s">
        <v>62</v>
      </c>
      <c r="F19" s="4" t="s">
        <v>63</v>
      </c>
      <c r="G19" s="4" t="s">
        <v>57</v>
      </c>
      <c r="H19" s="4"/>
      <c r="I19" s="4"/>
      <c r="J19" s="4"/>
      <c r="K19" s="4"/>
      <c r="L19" s="4"/>
      <c r="M19" s="4" t="s">
        <v>37</v>
      </c>
      <c r="N19" s="4" t="s">
        <v>57</v>
      </c>
      <c r="O19" s="4" t="s">
        <v>39</v>
      </c>
      <c r="P19" s="5" t="s">
        <v>70</v>
      </c>
      <c r="Q19" s="7">
        <v>145056000</v>
      </c>
      <c r="R19" s="7">
        <v>0</v>
      </c>
      <c r="S19" s="7">
        <v>0</v>
      </c>
      <c r="T19" s="7">
        <v>145056000</v>
      </c>
      <c r="U19" s="7">
        <v>0</v>
      </c>
      <c r="V19" s="7">
        <v>145056000</v>
      </c>
      <c r="W19" s="7">
        <v>0</v>
      </c>
      <c r="X19" s="7">
        <v>145056000</v>
      </c>
      <c r="Y19" s="7">
        <v>110161498.54000001</v>
      </c>
      <c r="Z19" s="7">
        <v>110161498.54000001</v>
      </c>
    </row>
    <row r="20" spans="1:26" ht="56.25">
      <c r="A20" s="4" t="s">
        <v>32</v>
      </c>
      <c r="B20" s="5" t="s">
        <v>33</v>
      </c>
      <c r="C20" s="6" t="s">
        <v>71</v>
      </c>
      <c r="D20" s="4" t="s">
        <v>61</v>
      </c>
      <c r="E20" s="4" t="s">
        <v>62</v>
      </c>
      <c r="F20" s="4" t="s">
        <v>63</v>
      </c>
      <c r="G20" s="4" t="s">
        <v>72</v>
      </c>
      <c r="H20" s="4"/>
      <c r="I20" s="4"/>
      <c r="J20" s="4"/>
      <c r="K20" s="4"/>
      <c r="L20" s="4"/>
      <c r="M20" s="4" t="s">
        <v>37</v>
      </c>
      <c r="N20" s="4" t="s">
        <v>57</v>
      </c>
      <c r="O20" s="4" t="s">
        <v>39</v>
      </c>
      <c r="P20" s="5" t="s">
        <v>73</v>
      </c>
      <c r="Q20" s="7">
        <v>300817000</v>
      </c>
      <c r="R20" s="7">
        <v>0</v>
      </c>
      <c r="S20" s="7">
        <v>0</v>
      </c>
      <c r="T20" s="7">
        <v>300817000</v>
      </c>
      <c r="U20" s="7">
        <v>0</v>
      </c>
      <c r="V20" s="7">
        <v>300817000</v>
      </c>
      <c r="W20" s="7">
        <v>0</v>
      </c>
      <c r="X20" s="7">
        <v>300817000</v>
      </c>
      <c r="Y20" s="7">
        <v>107783461.40000001</v>
      </c>
      <c r="Z20" s="7">
        <v>41775257.399999999</v>
      </c>
    </row>
    <row r="21" spans="1:26" ht="56.25">
      <c r="A21" s="4" t="s">
        <v>32</v>
      </c>
      <c r="B21" s="5" t="s">
        <v>33</v>
      </c>
      <c r="C21" s="6" t="s">
        <v>74</v>
      </c>
      <c r="D21" s="4" t="s">
        <v>61</v>
      </c>
      <c r="E21" s="4" t="s">
        <v>62</v>
      </c>
      <c r="F21" s="4" t="s">
        <v>63</v>
      </c>
      <c r="G21" s="4" t="s">
        <v>66</v>
      </c>
      <c r="H21" s="4"/>
      <c r="I21" s="4"/>
      <c r="J21" s="4"/>
      <c r="K21" s="4"/>
      <c r="L21" s="4"/>
      <c r="M21" s="4" t="s">
        <v>37</v>
      </c>
      <c r="N21" s="4" t="s">
        <v>57</v>
      </c>
      <c r="O21" s="4" t="s">
        <v>39</v>
      </c>
      <c r="P21" s="5" t="s">
        <v>75</v>
      </c>
      <c r="Q21" s="7">
        <v>1512702253</v>
      </c>
      <c r="R21" s="7">
        <v>0</v>
      </c>
      <c r="S21" s="7">
        <v>0</v>
      </c>
      <c r="T21" s="7">
        <v>1512702253</v>
      </c>
      <c r="U21" s="7">
        <v>0</v>
      </c>
      <c r="V21" s="7">
        <v>1512702253</v>
      </c>
      <c r="W21" s="7">
        <v>0</v>
      </c>
      <c r="X21" s="7">
        <v>1512702253</v>
      </c>
      <c r="Y21" s="7">
        <v>1459254311.99</v>
      </c>
      <c r="Z21" s="7">
        <v>1457899042.99</v>
      </c>
    </row>
    <row r="22" spans="1:26" ht="33.75">
      <c r="A22" s="4" t="s">
        <v>32</v>
      </c>
      <c r="B22" s="5" t="s">
        <v>33</v>
      </c>
      <c r="C22" s="6" t="s">
        <v>76</v>
      </c>
      <c r="D22" s="4" t="s">
        <v>61</v>
      </c>
      <c r="E22" s="4" t="s">
        <v>62</v>
      </c>
      <c r="F22" s="4" t="s">
        <v>63</v>
      </c>
      <c r="G22" s="4" t="s">
        <v>77</v>
      </c>
      <c r="H22" s="4"/>
      <c r="I22" s="4"/>
      <c r="J22" s="4"/>
      <c r="K22" s="4"/>
      <c r="L22" s="4"/>
      <c r="M22" s="4" t="s">
        <v>37</v>
      </c>
      <c r="N22" s="4" t="s">
        <v>57</v>
      </c>
      <c r="O22" s="4" t="s">
        <v>39</v>
      </c>
      <c r="P22" s="5" t="s">
        <v>78</v>
      </c>
      <c r="Q22" s="7">
        <v>590375000</v>
      </c>
      <c r="R22" s="7">
        <v>0</v>
      </c>
      <c r="S22" s="7">
        <v>0</v>
      </c>
      <c r="T22" s="7">
        <v>590375000</v>
      </c>
      <c r="U22" s="7">
        <v>0</v>
      </c>
      <c r="V22" s="7">
        <v>590375000</v>
      </c>
      <c r="W22" s="7">
        <v>0</v>
      </c>
      <c r="X22" s="7">
        <v>590375000</v>
      </c>
      <c r="Y22" s="7">
        <v>590375000</v>
      </c>
      <c r="Z22" s="7">
        <v>590375000</v>
      </c>
    </row>
    <row r="23" spans="1:26" ht="33.75">
      <c r="A23" s="4" t="s">
        <v>32</v>
      </c>
      <c r="B23" s="5" t="s">
        <v>33</v>
      </c>
      <c r="C23" s="6" t="s">
        <v>79</v>
      </c>
      <c r="D23" s="4" t="s">
        <v>61</v>
      </c>
      <c r="E23" s="4" t="s">
        <v>62</v>
      </c>
      <c r="F23" s="4" t="s">
        <v>63</v>
      </c>
      <c r="G23" s="4" t="s">
        <v>80</v>
      </c>
      <c r="H23" s="4"/>
      <c r="I23" s="4"/>
      <c r="J23" s="4"/>
      <c r="K23" s="4"/>
      <c r="L23" s="4"/>
      <c r="M23" s="4" t="s">
        <v>37</v>
      </c>
      <c r="N23" s="4" t="s">
        <v>57</v>
      </c>
      <c r="O23" s="4" t="s">
        <v>39</v>
      </c>
      <c r="P23" s="5" t="s">
        <v>81</v>
      </c>
      <c r="Q23" s="7">
        <v>2225670587</v>
      </c>
      <c r="R23" s="7">
        <v>0</v>
      </c>
      <c r="S23" s="7">
        <v>0</v>
      </c>
      <c r="T23" s="7">
        <v>2225670587</v>
      </c>
      <c r="U23" s="7">
        <v>0</v>
      </c>
      <c r="V23" s="7">
        <v>2199092155.3299999</v>
      </c>
      <c r="W23" s="7">
        <v>26578431.670000002</v>
      </c>
      <c r="X23" s="7">
        <v>2075394643.5</v>
      </c>
      <c r="Y23" s="7">
        <v>1281069568</v>
      </c>
      <c r="Z23" s="7">
        <v>1272695834</v>
      </c>
    </row>
    <row r="24" spans="1:26" ht="33.75">
      <c r="A24" s="4" t="s">
        <v>32</v>
      </c>
      <c r="B24" s="5" t="s">
        <v>33</v>
      </c>
      <c r="C24" s="6" t="s">
        <v>82</v>
      </c>
      <c r="D24" s="4" t="s">
        <v>61</v>
      </c>
      <c r="E24" s="4" t="s">
        <v>62</v>
      </c>
      <c r="F24" s="4" t="s">
        <v>63</v>
      </c>
      <c r="G24" s="4" t="s">
        <v>83</v>
      </c>
      <c r="H24" s="4"/>
      <c r="I24" s="4"/>
      <c r="J24" s="4"/>
      <c r="K24" s="4"/>
      <c r="L24" s="4"/>
      <c r="M24" s="4" t="s">
        <v>37</v>
      </c>
      <c r="N24" s="4" t="s">
        <v>57</v>
      </c>
      <c r="O24" s="4" t="s">
        <v>39</v>
      </c>
      <c r="P24" s="5" t="s">
        <v>84</v>
      </c>
      <c r="Q24" s="7">
        <v>4719264715</v>
      </c>
      <c r="R24" s="7">
        <v>0</v>
      </c>
      <c r="S24" s="7">
        <v>0</v>
      </c>
      <c r="T24" s="7">
        <v>4719264715</v>
      </c>
      <c r="U24" s="7">
        <v>0</v>
      </c>
      <c r="V24" s="7">
        <v>4614793002</v>
      </c>
      <c r="W24" s="7">
        <v>104471713</v>
      </c>
      <c r="X24" s="7">
        <v>4403329929</v>
      </c>
      <c r="Y24" s="7">
        <v>2646317999.6799998</v>
      </c>
      <c r="Z24" s="7">
        <v>2462286665.6799998</v>
      </c>
    </row>
    <row r="25" spans="1:26" ht="33.75">
      <c r="A25" s="4" t="s">
        <v>32</v>
      </c>
      <c r="B25" s="5" t="s">
        <v>33</v>
      </c>
      <c r="C25" s="6" t="s">
        <v>85</v>
      </c>
      <c r="D25" s="4" t="s">
        <v>61</v>
      </c>
      <c r="E25" s="4" t="s">
        <v>62</v>
      </c>
      <c r="F25" s="4" t="s">
        <v>63</v>
      </c>
      <c r="G25" s="4" t="s">
        <v>86</v>
      </c>
      <c r="H25" s="4"/>
      <c r="I25" s="4"/>
      <c r="J25" s="4"/>
      <c r="K25" s="4"/>
      <c r="L25" s="4"/>
      <c r="M25" s="4" t="s">
        <v>37</v>
      </c>
      <c r="N25" s="4" t="s">
        <v>57</v>
      </c>
      <c r="O25" s="4" t="s">
        <v>39</v>
      </c>
      <c r="P25" s="5" t="s">
        <v>87</v>
      </c>
      <c r="Q25" s="7">
        <v>4212846801</v>
      </c>
      <c r="R25" s="7">
        <v>0</v>
      </c>
      <c r="S25" s="7">
        <v>0</v>
      </c>
      <c r="T25" s="7">
        <v>4212846801</v>
      </c>
      <c r="U25" s="7">
        <v>0</v>
      </c>
      <c r="V25" s="7">
        <v>4149737771</v>
      </c>
      <c r="W25" s="7">
        <v>63109030</v>
      </c>
      <c r="X25" s="7">
        <v>3902616233</v>
      </c>
      <c r="Y25" s="7">
        <v>2444353336.9899998</v>
      </c>
      <c r="Z25" s="7">
        <v>2377680384.9899998</v>
      </c>
    </row>
    <row r="26" spans="1:26" ht="33.75">
      <c r="A26" s="4" t="s">
        <v>32</v>
      </c>
      <c r="B26" s="5" t="s">
        <v>33</v>
      </c>
      <c r="C26" s="6" t="s">
        <v>88</v>
      </c>
      <c r="D26" s="4" t="s">
        <v>61</v>
      </c>
      <c r="E26" s="4" t="s">
        <v>62</v>
      </c>
      <c r="F26" s="4" t="s">
        <v>63</v>
      </c>
      <c r="G26" s="4" t="s">
        <v>89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1</v>
      </c>
      <c r="M26" s="4" t="s">
        <v>37</v>
      </c>
      <c r="N26" s="4" t="s">
        <v>57</v>
      </c>
      <c r="O26" s="4" t="s">
        <v>39</v>
      </c>
      <c r="P26" s="5" t="s">
        <v>90</v>
      </c>
      <c r="Q26" s="7">
        <v>8358376715</v>
      </c>
      <c r="R26" s="7">
        <v>0</v>
      </c>
      <c r="S26" s="7">
        <v>0</v>
      </c>
      <c r="T26" s="7">
        <v>8358376715</v>
      </c>
      <c r="U26" s="7">
        <v>0</v>
      </c>
      <c r="V26" s="7">
        <v>5164403129</v>
      </c>
      <c r="W26" s="7">
        <v>3193973586</v>
      </c>
      <c r="X26" s="7">
        <v>4509471830.8599997</v>
      </c>
      <c r="Y26" s="7">
        <v>2965189880.96</v>
      </c>
      <c r="Z26" s="7">
        <v>2929432894.96</v>
      </c>
    </row>
    <row r="27" spans="1:26" ht="90">
      <c r="A27" s="4" t="s">
        <v>32</v>
      </c>
      <c r="B27" s="5" t="s">
        <v>33</v>
      </c>
      <c r="C27" s="6" t="s">
        <v>91</v>
      </c>
      <c r="D27" s="4" t="s">
        <v>61</v>
      </c>
      <c r="E27" s="4" t="s">
        <v>62</v>
      </c>
      <c r="F27" s="4" t="s">
        <v>63</v>
      </c>
      <c r="G27" s="4" t="s">
        <v>92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37</v>
      </c>
      <c r="N27" s="4" t="s">
        <v>57</v>
      </c>
      <c r="O27" s="4" t="s">
        <v>39</v>
      </c>
      <c r="P27" s="5" t="s">
        <v>93</v>
      </c>
      <c r="Q27" s="7">
        <v>3704207205</v>
      </c>
      <c r="R27" s="7">
        <v>0</v>
      </c>
      <c r="S27" s="7">
        <v>0</v>
      </c>
      <c r="T27" s="7">
        <v>3704207205</v>
      </c>
      <c r="U27" s="7">
        <v>0</v>
      </c>
      <c r="V27" s="7">
        <v>2796630873</v>
      </c>
      <c r="W27" s="7">
        <v>907576332</v>
      </c>
      <c r="X27" s="7">
        <v>2577384434</v>
      </c>
      <c r="Y27" s="7">
        <v>1756626802.21</v>
      </c>
      <c r="Z27" s="7">
        <v>1666742650.21</v>
      </c>
    </row>
    <row r="28" spans="1:26" ht="67.5">
      <c r="A28" s="4" t="s">
        <v>32</v>
      </c>
      <c r="B28" s="5" t="s">
        <v>33</v>
      </c>
      <c r="C28" s="6" t="s">
        <v>94</v>
      </c>
      <c r="D28" s="4" t="s">
        <v>61</v>
      </c>
      <c r="E28" s="4" t="s">
        <v>95</v>
      </c>
      <c r="F28" s="4" t="s">
        <v>63</v>
      </c>
      <c r="G28" s="4" t="s">
        <v>96</v>
      </c>
      <c r="H28" s="4"/>
      <c r="I28" s="4"/>
      <c r="J28" s="4"/>
      <c r="K28" s="4"/>
      <c r="L28" s="4"/>
      <c r="M28" s="4" t="s">
        <v>37</v>
      </c>
      <c r="N28" s="4" t="s">
        <v>57</v>
      </c>
      <c r="O28" s="4" t="s">
        <v>39</v>
      </c>
      <c r="P28" s="5" t="s">
        <v>97</v>
      </c>
      <c r="Q28" s="7">
        <v>297987221</v>
      </c>
      <c r="R28" s="7">
        <v>0</v>
      </c>
      <c r="S28" s="7">
        <v>0</v>
      </c>
      <c r="T28" s="7">
        <v>297987221</v>
      </c>
      <c r="U28" s="7">
        <v>0</v>
      </c>
      <c r="V28" s="7">
        <v>297987221</v>
      </c>
      <c r="W28" s="7">
        <v>0</v>
      </c>
      <c r="X28" s="7">
        <v>296270344.54000002</v>
      </c>
      <c r="Y28" s="7">
        <v>208229428</v>
      </c>
      <c r="Z28" s="7">
        <v>208229428</v>
      </c>
    </row>
    <row r="29" spans="1:26" ht="78.75">
      <c r="A29" s="4" t="s">
        <v>32</v>
      </c>
      <c r="B29" s="5" t="s">
        <v>33</v>
      </c>
      <c r="C29" s="6" t="s">
        <v>98</v>
      </c>
      <c r="D29" s="4" t="s">
        <v>61</v>
      </c>
      <c r="E29" s="4" t="s">
        <v>95</v>
      </c>
      <c r="F29" s="4" t="s">
        <v>63</v>
      </c>
      <c r="G29" s="4" t="s">
        <v>99</v>
      </c>
      <c r="H29" s="4"/>
      <c r="I29" s="4"/>
      <c r="J29" s="4"/>
      <c r="K29" s="4"/>
      <c r="L29" s="4"/>
      <c r="M29" s="4" t="s">
        <v>37</v>
      </c>
      <c r="N29" s="4" t="s">
        <v>57</v>
      </c>
      <c r="O29" s="4" t="s">
        <v>39</v>
      </c>
      <c r="P29" s="5" t="s">
        <v>100</v>
      </c>
      <c r="Q29" s="7">
        <v>1917176137</v>
      </c>
      <c r="R29" s="7">
        <v>0</v>
      </c>
      <c r="S29" s="7">
        <v>0</v>
      </c>
      <c r="T29" s="7">
        <v>1917176137</v>
      </c>
      <c r="U29" s="7">
        <v>0</v>
      </c>
      <c r="V29" s="7">
        <v>1762541839</v>
      </c>
      <c r="W29" s="7">
        <v>154634298</v>
      </c>
      <c r="X29" s="7">
        <v>841558906.13999999</v>
      </c>
      <c r="Y29" s="7">
        <v>513665277</v>
      </c>
      <c r="Z29" s="7">
        <v>484303639</v>
      </c>
    </row>
    <row r="30" spans="1:26" s="24" customFormat="1">
      <c r="A30" s="20"/>
      <c r="B30" s="21"/>
      <c r="C30" s="22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 t="s">
        <v>109</v>
      </c>
      <c r="Q30" s="23">
        <f>SUM(Q16:Q29)</f>
        <v>53790031750</v>
      </c>
      <c r="R30" s="23">
        <f t="shared" ref="R30:Z30" si="4">SUM(R16:R29)</f>
        <v>0</v>
      </c>
      <c r="S30" s="23">
        <f t="shared" si="4"/>
        <v>0</v>
      </c>
      <c r="T30" s="23">
        <f t="shared" si="4"/>
        <v>53790031750</v>
      </c>
      <c r="U30" s="23">
        <f t="shared" si="4"/>
        <v>0</v>
      </c>
      <c r="V30" s="23">
        <f t="shared" si="4"/>
        <v>49294688359.330002</v>
      </c>
      <c r="W30" s="23">
        <f t="shared" si="4"/>
        <v>4495343390.6700001</v>
      </c>
      <c r="X30" s="23">
        <f t="shared" si="4"/>
        <v>46739051729.040001</v>
      </c>
      <c r="Y30" s="23">
        <f t="shared" si="4"/>
        <v>16216800396.77</v>
      </c>
      <c r="Z30" s="23">
        <f t="shared" si="4"/>
        <v>15670257638.77</v>
      </c>
    </row>
    <row r="31" spans="1:26">
      <c r="A31" s="4" t="s">
        <v>1</v>
      </c>
      <c r="B31" s="5" t="s">
        <v>1</v>
      </c>
      <c r="C31" s="6" t="s">
        <v>1</v>
      </c>
      <c r="D31" s="4" t="s">
        <v>1</v>
      </c>
      <c r="E31" s="4" t="s">
        <v>1</v>
      </c>
      <c r="F31" s="4" t="s">
        <v>1</v>
      </c>
      <c r="G31" s="4" t="s">
        <v>1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4" t="s">
        <v>1</v>
      </c>
      <c r="N31" s="4" t="s">
        <v>1</v>
      </c>
      <c r="O31" s="4" t="s">
        <v>1</v>
      </c>
      <c r="P31" s="5" t="s">
        <v>1</v>
      </c>
      <c r="Q31" s="7">
        <v>66939537350</v>
      </c>
      <c r="R31" s="7">
        <v>0</v>
      </c>
      <c r="S31" s="7">
        <v>0</v>
      </c>
      <c r="T31" s="7">
        <v>66939537350</v>
      </c>
      <c r="U31" s="7">
        <v>0</v>
      </c>
      <c r="V31" s="7">
        <v>62183452705.980003</v>
      </c>
      <c r="W31" s="7">
        <v>4756084644.0200005</v>
      </c>
      <c r="X31" s="7">
        <v>56739211928.690002</v>
      </c>
      <c r="Y31" s="7">
        <v>25317180376.48</v>
      </c>
      <c r="Z31" s="7">
        <v>24758566558.48</v>
      </c>
    </row>
    <row r="32" spans="1:26">
      <c r="A32" s="4" t="s">
        <v>1</v>
      </c>
      <c r="B32" s="8" t="s">
        <v>1</v>
      </c>
      <c r="C32" s="6" t="s">
        <v>1</v>
      </c>
      <c r="D32" s="4" t="s">
        <v>1</v>
      </c>
      <c r="E32" s="4" t="s">
        <v>1</v>
      </c>
      <c r="F32" s="4" t="s">
        <v>1</v>
      </c>
      <c r="G32" s="4" t="s">
        <v>1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  <c r="N32" s="4" t="s">
        <v>1</v>
      </c>
      <c r="O32" s="4" t="s">
        <v>1</v>
      </c>
      <c r="P32" s="5" t="s">
        <v>1</v>
      </c>
      <c r="Q32" s="9" t="s">
        <v>1</v>
      </c>
      <c r="R32" s="9" t="s">
        <v>1</v>
      </c>
      <c r="S32" s="9" t="s">
        <v>1</v>
      </c>
      <c r="T32" s="9" t="s">
        <v>1</v>
      </c>
      <c r="U32" s="9" t="s">
        <v>1</v>
      </c>
      <c r="V32" s="9" t="s">
        <v>1</v>
      </c>
      <c r="W32" s="9" t="s">
        <v>1</v>
      </c>
      <c r="X32" s="9" t="s">
        <v>1</v>
      </c>
      <c r="Y32" s="9" t="s">
        <v>1</v>
      </c>
      <c r="Z32" s="9" t="s">
        <v>1</v>
      </c>
    </row>
    <row r="33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showGridLines="0" tabSelected="1" zoomScale="115" zoomScaleNormal="115" workbookViewId="0">
      <selection activeCell="I6" sqref="I6"/>
    </sheetView>
  </sheetViews>
  <sheetFormatPr baseColWidth="10" defaultRowHeight="15"/>
  <cols>
    <col min="1" max="1" width="27.5703125" style="19" customWidth="1"/>
    <col min="2" max="5" width="13.140625" style="19" bestFit="1" customWidth="1"/>
    <col min="6" max="6" width="6.140625" style="32" bestFit="1" customWidth="1"/>
    <col min="7" max="7" width="5.42578125" style="32" bestFit="1" customWidth="1"/>
    <col min="8" max="8" width="5.7109375" style="32" bestFit="1" customWidth="1"/>
    <col min="9" max="9" width="16.42578125" style="19" bestFit="1" customWidth="1"/>
    <col min="10" max="10" width="14.5703125" style="32" customWidth="1"/>
    <col min="11" max="16384" width="11.42578125" style="10"/>
  </cols>
  <sheetData>
    <row r="1" spans="1:10">
      <c r="A1" s="26" t="s">
        <v>1</v>
      </c>
      <c r="B1" s="27" t="s">
        <v>101</v>
      </c>
      <c r="C1" s="27"/>
      <c r="D1" s="27"/>
      <c r="E1" s="27"/>
      <c r="F1" s="27"/>
      <c r="G1" s="27"/>
      <c r="H1" s="27"/>
      <c r="I1" s="27"/>
      <c r="J1" s="27"/>
    </row>
    <row r="2" spans="1:10">
      <c r="A2" s="26"/>
      <c r="B2" s="26" t="s">
        <v>114</v>
      </c>
      <c r="C2" s="26"/>
      <c r="D2" s="26"/>
      <c r="E2" s="26"/>
      <c r="F2" s="26"/>
      <c r="G2" s="26"/>
      <c r="H2" s="26"/>
      <c r="I2" s="26"/>
      <c r="J2" s="26"/>
    </row>
    <row r="3" spans="1:10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27">
      <c r="A4" s="11" t="s">
        <v>21</v>
      </c>
      <c r="B4" s="11" t="s">
        <v>25</v>
      </c>
      <c r="C4" s="11" t="s">
        <v>29</v>
      </c>
      <c r="D4" s="11" t="s">
        <v>30</v>
      </c>
      <c r="E4" s="11" t="s">
        <v>31</v>
      </c>
      <c r="F4" s="29" t="s">
        <v>102</v>
      </c>
      <c r="G4" s="29" t="s">
        <v>103</v>
      </c>
      <c r="H4" s="29" t="s">
        <v>104</v>
      </c>
      <c r="I4" s="28" t="s">
        <v>115</v>
      </c>
      <c r="J4" s="28" t="s">
        <v>116</v>
      </c>
    </row>
    <row r="5" spans="1:10">
      <c r="A5" s="12" t="s">
        <v>105</v>
      </c>
      <c r="B5" s="13">
        <f>+REP_EPG034_EjecucionPresupuesta!T8</f>
        <v>10034000000</v>
      </c>
      <c r="C5" s="13">
        <f>+REP_EPG034_EjecucionPresupuesta!X8</f>
        <v>7274989176</v>
      </c>
      <c r="D5" s="13">
        <f>+REP_EPG034_EjecucionPresupuesta!Y8</f>
        <v>7270711902</v>
      </c>
      <c r="E5" s="13">
        <f>+REP_EPG034_EjecucionPresupuesta!Z8</f>
        <v>7270711902</v>
      </c>
      <c r="F5" s="30">
        <f t="shared" ref="F5:F25" si="0">C5/B5</f>
        <v>0.72503380267091888</v>
      </c>
      <c r="G5" s="30">
        <f t="shared" ref="G5:G25" si="1">D5/B5</f>
        <v>0.72460752461630451</v>
      </c>
      <c r="H5" s="30">
        <f t="shared" ref="H5:H25" si="2">E5/B5</f>
        <v>0.72460752461630451</v>
      </c>
      <c r="I5" s="14">
        <f t="shared" ref="I5:I24" si="3">B5-C5</f>
        <v>2759010824</v>
      </c>
      <c r="J5" s="30">
        <f t="shared" ref="J5:J25" si="4">I5/B5</f>
        <v>0.27496619732908112</v>
      </c>
    </row>
    <row r="6" spans="1:10" ht="27">
      <c r="A6" s="12" t="s">
        <v>48</v>
      </c>
      <c r="B6" s="13">
        <f>+REP_EPG034_EjecucionPresupuesta!T10</f>
        <v>2912000000</v>
      </c>
      <c r="C6" s="13">
        <f>+REP_EPG034_EjecucionPresupuesta!X10</f>
        <v>2682985854.6500001</v>
      </c>
      <c r="D6" s="13">
        <f>+REP_EPG034_EjecucionPresupuesta!Y10</f>
        <v>1794996002.71</v>
      </c>
      <c r="E6" s="13">
        <f>+REP_EPG034_EjecucionPresupuesta!Z10</f>
        <v>1782924942.71</v>
      </c>
      <c r="F6" s="30">
        <f t="shared" si="0"/>
        <v>0.92135503250343409</v>
      </c>
      <c r="G6" s="30">
        <f t="shared" si="1"/>
        <v>0.61641346246909345</v>
      </c>
      <c r="H6" s="30">
        <f t="shared" si="2"/>
        <v>0.6122681808756868</v>
      </c>
      <c r="I6" s="14">
        <f t="shared" si="3"/>
        <v>229014145.3499999</v>
      </c>
      <c r="J6" s="30">
        <f t="shared" si="4"/>
        <v>7.8644967496565896E-2</v>
      </c>
    </row>
    <row r="7" spans="1:10">
      <c r="A7" s="12" t="s">
        <v>106</v>
      </c>
      <c r="B7" s="13">
        <f>+REP_EPG034_EjecucionPresupuesta!T12</f>
        <v>89000000</v>
      </c>
      <c r="C7" s="13">
        <f>+REP_EPG034_EjecucionPresupuesta!X12</f>
        <v>42185169</v>
      </c>
      <c r="D7" s="13">
        <f>+REP_EPG034_EjecucionPresupuesta!Y12</f>
        <v>34672075</v>
      </c>
      <c r="E7" s="13">
        <f>+REP_EPG034_EjecucionPresupuesta!Z12</f>
        <v>34672075</v>
      </c>
      <c r="F7" s="30">
        <f t="shared" si="0"/>
        <v>0.47399066292134834</v>
      </c>
      <c r="G7" s="30">
        <f t="shared" si="1"/>
        <v>0.38957387640449437</v>
      </c>
      <c r="H7" s="30">
        <f t="shared" si="2"/>
        <v>0.38957387640449437</v>
      </c>
      <c r="I7" s="14">
        <f t="shared" si="3"/>
        <v>46814831</v>
      </c>
      <c r="J7" s="30">
        <f t="shared" si="4"/>
        <v>0.52600933707865172</v>
      </c>
    </row>
    <row r="8" spans="1:10" ht="40.5">
      <c r="A8" s="12" t="s">
        <v>107</v>
      </c>
      <c r="B8" s="13">
        <f>+REP_EPG034_EjecucionPresupuesta!T15</f>
        <v>114505600</v>
      </c>
      <c r="C8" s="13">
        <f>+REP_EPG034_EjecucionPresupuesta!X15</f>
        <v>0</v>
      </c>
      <c r="D8" s="13">
        <f>+REP_EPG034_EjecucionPresupuesta!Y15</f>
        <v>0</v>
      </c>
      <c r="E8" s="13">
        <f>+REP_EPG034_EjecucionPresupuesta!Z15</f>
        <v>0</v>
      </c>
      <c r="F8" s="30">
        <f t="shared" si="0"/>
        <v>0</v>
      </c>
      <c r="G8" s="30">
        <f t="shared" si="1"/>
        <v>0</v>
      </c>
      <c r="H8" s="30">
        <f t="shared" si="2"/>
        <v>0</v>
      </c>
      <c r="I8" s="14">
        <f t="shared" si="3"/>
        <v>114505600</v>
      </c>
      <c r="J8" s="30">
        <f t="shared" si="4"/>
        <v>1</v>
      </c>
    </row>
    <row r="9" spans="1:10">
      <c r="A9" s="15" t="s">
        <v>108</v>
      </c>
      <c r="B9" s="16">
        <f>SUM(B5:B8)</f>
        <v>13149505600</v>
      </c>
      <c r="C9" s="16">
        <f>SUM(C5:C8)</f>
        <v>10000160199.65</v>
      </c>
      <c r="D9" s="16">
        <f>SUM(D5:D8)</f>
        <v>9100379979.7099991</v>
      </c>
      <c r="E9" s="16">
        <f>SUM(E5:E8)</f>
        <v>9088308919.7099991</v>
      </c>
      <c r="F9" s="31">
        <f t="shared" si="0"/>
        <v>0.76049704862287748</v>
      </c>
      <c r="G9" s="31">
        <f t="shared" si="1"/>
        <v>0.69207012465244311</v>
      </c>
      <c r="H9" s="31">
        <f t="shared" si="2"/>
        <v>0.69115213880816928</v>
      </c>
      <c r="I9" s="17">
        <f t="shared" si="3"/>
        <v>3149345400.3500004</v>
      </c>
      <c r="J9" s="31">
        <f t="shared" si="4"/>
        <v>0.23950295137712252</v>
      </c>
    </row>
    <row r="10" spans="1:10" ht="67.5">
      <c r="A10" s="12" t="s">
        <v>65</v>
      </c>
      <c r="B10" s="13">
        <f>+REP_EPG034_EjecucionPresupuesta!T16</f>
        <v>12605552116</v>
      </c>
      <c r="C10" s="13">
        <f>+REP_EPG034_EjecucionPresupuesta!X16</f>
        <v>12605552116</v>
      </c>
      <c r="D10" s="13">
        <f>+REP_EPG034_EjecucionPresupuesta!Y16</f>
        <v>0</v>
      </c>
      <c r="E10" s="13">
        <f>+REP_EPG034_EjecucionPresupuesta!Z16</f>
        <v>0</v>
      </c>
      <c r="F10" s="30">
        <f t="shared" si="0"/>
        <v>1</v>
      </c>
      <c r="G10" s="30">
        <f t="shared" si="1"/>
        <v>0</v>
      </c>
      <c r="H10" s="30">
        <f t="shared" si="2"/>
        <v>0</v>
      </c>
      <c r="I10" s="14">
        <f t="shared" si="3"/>
        <v>0</v>
      </c>
      <c r="J10" s="30">
        <f t="shared" si="4"/>
        <v>0</v>
      </c>
    </row>
    <row r="11" spans="1:10" ht="67.5">
      <c r="A11" s="12" t="s">
        <v>65</v>
      </c>
      <c r="B11" s="13">
        <f>+REP_EPG034_EjecucionPresupuesta!T17</f>
        <v>10000000000</v>
      </c>
      <c r="C11" s="13">
        <f>+REP_EPG034_EjecucionPresupuesta!X17</f>
        <v>10000000000</v>
      </c>
      <c r="D11" s="13">
        <f>+REP_EPG034_EjecucionPresupuesta!Y17</f>
        <v>0</v>
      </c>
      <c r="E11" s="13">
        <f>+REP_EPG034_EjecucionPresupuesta!Z17</f>
        <v>0</v>
      </c>
      <c r="F11" s="30">
        <f t="shared" si="0"/>
        <v>1</v>
      </c>
      <c r="G11" s="30">
        <f t="shared" si="1"/>
        <v>0</v>
      </c>
      <c r="H11" s="30">
        <f t="shared" si="2"/>
        <v>0</v>
      </c>
      <c r="I11" s="14">
        <f t="shared" si="3"/>
        <v>0</v>
      </c>
      <c r="J11" s="30">
        <f t="shared" si="4"/>
        <v>0</v>
      </c>
    </row>
    <row r="12" spans="1:10" ht="54">
      <c r="A12" s="12" t="s">
        <v>68</v>
      </c>
      <c r="B12" s="13">
        <f>+REP_EPG034_EjecucionPresupuesta!T18</f>
        <v>3200000000</v>
      </c>
      <c r="C12" s="13">
        <f>+REP_EPG034_EjecucionPresupuesta!X18</f>
        <v>2978523039</v>
      </c>
      <c r="D12" s="13">
        <f>+REP_EPG034_EjecucionPresupuesta!Y18</f>
        <v>2133773832</v>
      </c>
      <c r="E12" s="13">
        <f>+REP_EPG034_EjecucionPresupuesta!Z18</f>
        <v>2068675343</v>
      </c>
      <c r="F12" s="30">
        <f t="shared" si="0"/>
        <v>0.93078844968749996</v>
      </c>
      <c r="G12" s="30">
        <f t="shared" si="1"/>
        <v>0.66680432249999999</v>
      </c>
      <c r="H12" s="30">
        <f t="shared" si="2"/>
        <v>0.64646104468749999</v>
      </c>
      <c r="I12" s="14">
        <f t="shared" si="3"/>
        <v>221476961</v>
      </c>
      <c r="J12" s="30">
        <f t="shared" si="4"/>
        <v>6.9211550312499995E-2</v>
      </c>
    </row>
    <row r="13" spans="1:10" ht="54">
      <c r="A13" s="12" t="s">
        <v>70</v>
      </c>
      <c r="B13" s="13">
        <f>+REP_EPG034_EjecucionPresupuesta!T19</f>
        <v>145056000</v>
      </c>
      <c r="C13" s="13">
        <f>+REP_EPG034_EjecucionPresupuesta!X19</f>
        <v>145056000</v>
      </c>
      <c r="D13" s="13">
        <f>+REP_EPG034_EjecucionPresupuesta!Y19</f>
        <v>110161498.54000001</v>
      </c>
      <c r="E13" s="13">
        <f>+REP_EPG034_EjecucionPresupuesta!Z19</f>
        <v>110161498.54000001</v>
      </c>
      <c r="F13" s="30">
        <f t="shared" si="0"/>
        <v>1</v>
      </c>
      <c r="G13" s="30">
        <f t="shared" si="1"/>
        <v>0.75944117127178479</v>
      </c>
      <c r="H13" s="30">
        <f t="shared" si="2"/>
        <v>0.75944117127178479</v>
      </c>
      <c r="I13" s="14">
        <f t="shared" si="3"/>
        <v>0</v>
      </c>
      <c r="J13" s="30">
        <f t="shared" si="4"/>
        <v>0</v>
      </c>
    </row>
    <row r="14" spans="1:10" ht="54">
      <c r="A14" s="12" t="s">
        <v>73</v>
      </c>
      <c r="B14" s="13">
        <f>+REP_EPG034_EjecucionPresupuesta!T20</f>
        <v>300817000</v>
      </c>
      <c r="C14" s="13">
        <f>+REP_EPG034_EjecucionPresupuesta!X20</f>
        <v>300817000</v>
      </c>
      <c r="D14" s="13">
        <f>+REP_EPG034_EjecucionPresupuesta!Y20</f>
        <v>107783461.40000001</v>
      </c>
      <c r="E14" s="13">
        <f>+REP_EPG034_EjecucionPresupuesta!Z20</f>
        <v>41775257.399999999</v>
      </c>
      <c r="F14" s="30">
        <f t="shared" si="0"/>
        <v>1</v>
      </c>
      <c r="G14" s="30">
        <f t="shared" si="1"/>
        <v>0.35830242772183757</v>
      </c>
      <c r="H14" s="30">
        <f t="shared" si="2"/>
        <v>0.1388726614519791</v>
      </c>
      <c r="I14" s="14">
        <f t="shared" si="3"/>
        <v>0</v>
      </c>
      <c r="J14" s="30">
        <f t="shared" si="4"/>
        <v>0</v>
      </c>
    </row>
    <row r="15" spans="1:10" ht="67.5">
      <c r="A15" s="12" t="s">
        <v>75</v>
      </c>
      <c r="B15" s="13">
        <f>+REP_EPG034_EjecucionPresupuesta!T21</f>
        <v>1512702253</v>
      </c>
      <c r="C15" s="13">
        <f>+REP_EPG034_EjecucionPresupuesta!X21</f>
        <v>1512702253</v>
      </c>
      <c r="D15" s="13">
        <f>+REP_EPG034_EjecucionPresupuesta!Y21</f>
        <v>1459254311.99</v>
      </c>
      <c r="E15" s="13">
        <f>+REP_EPG034_EjecucionPresupuesta!Z21</f>
        <v>1457899042.99</v>
      </c>
      <c r="F15" s="30">
        <f t="shared" si="0"/>
        <v>1</v>
      </c>
      <c r="G15" s="30">
        <f t="shared" si="1"/>
        <v>0.96466724307179308</v>
      </c>
      <c r="H15" s="30">
        <f t="shared" si="2"/>
        <v>0.96377131725604692</v>
      </c>
      <c r="I15" s="14">
        <f t="shared" si="3"/>
        <v>0</v>
      </c>
      <c r="J15" s="30">
        <f t="shared" si="4"/>
        <v>0</v>
      </c>
    </row>
    <row r="16" spans="1:10" ht="40.5">
      <c r="A16" s="12" t="s">
        <v>78</v>
      </c>
      <c r="B16" s="13">
        <f>+REP_EPG034_EjecucionPresupuesta!T22</f>
        <v>590375000</v>
      </c>
      <c r="C16" s="13">
        <f>+REP_EPG034_EjecucionPresupuesta!X22</f>
        <v>590375000</v>
      </c>
      <c r="D16" s="13">
        <f>+REP_EPG034_EjecucionPresupuesta!Y22</f>
        <v>590375000</v>
      </c>
      <c r="E16" s="13">
        <f>+REP_EPG034_EjecucionPresupuesta!Z22</f>
        <v>590375000</v>
      </c>
      <c r="F16" s="30">
        <f t="shared" si="0"/>
        <v>1</v>
      </c>
      <c r="G16" s="30">
        <f t="shared" si="1"/>
        <v>1</v>
      </c>
      <c r="H16" s="30">
        <f t="shared" si="2"/>
        <v>1</v>
      </c>
      <c r="I16" s="14">
        <f t="shared" si="3"/>
        <v>0</v>
      </c>
      <c r="J16" s="30">
        <f t="shared" si="4"/>
        <v>0</v>
      </c>
    </row>
    <row r="17" spans="1:10" ht="40.5">
      <c r="A17" s="12" t="s">
        <v>81</v>
      </c>
      <c r="B17" s="13">
        <f>+REP_EPG034_EjecucionPresupuesta!T23</f>
        <v>2225670587</v>
      </c>
      <c r="C17" s="13">
        <f>+REP_EPG034_EjecucionPresupuesta!X23</f>
        <v>2075394643.5</v>
      </c>
      <c r="D17" s="13">
        <f>+REP_EPG034_EjecucionPresupuesta!Y23</f>
        <v>1281069568</v>
      </c>
      <c r="E17" s="13">
        <f>+REP_EPG034_EjecucionPresupuesta!Z23</f>
        <v>1272695834</v>
      </c>
      <c r="F17" s="30">
        <f t="shared" si="0"/>
        <v>0.93248059960995477</v>
      </c>
      <c r="G17" s="30">
        <f t="shared" si="1"/>
        <v>0.57558812857690878</v>
      </c>
      <c r="H17" s="30">
        <f t="shared" si="2"/>
        <v>0.57182578654439487</v>
      </c>
      <c r="I17" s="14">
        <f t="shared" si="3"/>
        <v>150275943.5</v>
      </c>
      <c r="J17" s="30">
        <f t="shared" si="4"/>
        <v>6.7519400390045226E-2</v>
      </c>
    </row>
    <row r="18" spans="1:10" ht="40.5">
      <c r="A18" s="12" t="s">
        <v>84</v>
      </c>
      <c r="B18" s="13">
        <f>+REP_EPG034_EjecucionPresupuesta!T24</f>
        <v>4719264715</v>
      </c>
      <c r="C18" s="13">
        <f>+REP_EPG034_EjecucionPresupuesta!X24</f>
        <v>4403329929</v>
      </c>
      <c r="D18" s="13">
        <f>+REP_EPG034_EjecucionPresupuesta!Y24</f>
        <v>2646317999.6799998</v>
      </c>
      <c r="E18" s="13">
        <f>+REP_EPG034_EjecucionPresupuesta!Z24</f>
        <v>2462286665.6799998</v>
      </c>
      <c r="F18" s="30">
        <f t="shared" si="0"/>
        <v>0.93305423512357477</v>
      </c>
      <c r="G18" s="30">
        <f t="shared" si="1"/>
        <v>0.56074794687163465</v>
      </c>
      <c r="H18" s="30">
        <f t="shared" si="2"/>
        <v>0.52175218267661849</v>
      </c>
      <c r="I18" s="14">
        <f t="shared" si="3"/>
        <v>315934786</v>
      </c>
      <c r="J18" s="30">
        <f t="shared" si="4"/>
        <v>6.6945764876425243E-2</v>
      </c>
    </row>
    <row r="19" spans="1:10" ht="40.5">
      <c r="A19" s="12" t="s">
        <v>87</v>
      </c>
      <c r="B19" s="13">
        <f>+REP_EPG034_EjecucionPresupuesta!T25</f>
        <v>4212846801</v>
      </c>
      <c r="C19" s="13">
        <f>+REP_EPG034_EjecucionPresupuesta!X25</f>
        <v>3902616233</v>
      </c>
      <c r="D19" s="13">
        <f>+REP_EPG034_EjecucionPresupuesta!Y25</f>
        <v>2444353336.9899998</v>
      </c>
      <c r="E19" s="13">
        <f>+REP_EPG034_EjecucionPresupuesta!Z25</f>
        <v>2377680384.9899998</v>
      </c>
      <c r="F19" s="30">
        <f t="shared" si="0"/>
        <v>0.92636082377209616</v>
      </c>
      <c r="G19" s="30">
        <f t="shared" si="1"/>
        <v>0.58021415267457288</v>
      </c>
      <c r="H19" s="30">
        <f t="shared" si="2"/>
        <v>0.56438804858168867</v>
      </c>
      <c r="I19" s="14">
        <f t="shared" si="3"/>
        <v>310230568</v>
      </c>
      <c r="J19" s="30">
        <f t="shared" si="4"/>
        <v>7.3639176227903849E-2</v>
      </c>
    </row>
    <row r="20" spans="1:10" ht="40.5">
      <c r="A20" s="12" t="s">
        <v>90</v>
      </c>
      <c r="B20" s="13">
        <f>+REP_EPG034_EjecucionPresupuesta!T26</f>
        <v>8358376715</v>
      </c>
      <c r="C20" s="13">
        <f>+REP_EPG034_EjecucionPresupuesta!X26</f>
        <v>4509471830.8599997</v>
      </c>
      <c r="D20" s="13">
        <f>+REP_EPG034_EjecucionPresupuesta!Y26</f>
        <v>2965189880.96</v>
      </c>
      <c r="E20" s="13">
        <f>+REP_EPG034_EjecucionPresupuesta!Z26</f>
        <v>2929432894.96</v>
      </c>
      <c r="F20" s="30">
        <f t="shared" si="0"/>
        <v>0.53951526529873561</v>
      </c>
      <c r="G20" s="30">
        <f t="shared" si="1"/>
        <v>0.3547566689161844</v>
      </c>
      <c r="H20" s="30">
        <f t="shared" si="2"/>
        <v>0.35047868681281374</v>
      </c>
      <c r="I20" s="14">
        <f t="shared" si="3"/>
        <v>3848904884.1400003</v>
      </c>
      <c r="J20" s="30">
        <f t="shared" si="4"/>
        <v>0.46048473470126433</v>
      </c>
    </row>
    <row r="21" spans="1:10" ht="94.5">
      <c r="A21" s="12" t="s">
        <v>93</v>
      </c>
      <c r="B21" s="13">
        <f>+REP_EPG034_EjecucionPresupuesta!T27</f>
        <v>3704207205</v>
      </c>
      <c r="C21" s="13">
        <f>+REP_EPG034_EjecucionPresupuesta!X27</f>
        <v>2577384434</v>
      </c>
      <c r="D21" s="13">
        <f>+REP_EPG034_EjecucionPresupuesta!Y27</f>
        <v>1756626802.21</v>
      </c>
      <c r="E21" s="13">
        <f>+REP_EPG034_EjecucionPresupuesta!Z27</f>
        <v>1666742650.21</v>
      </c>
      <c r="F21" s="30">
        <f t="shared" si="0"/>
        <v>0.69579920651334082</v>
      </c>
      <c r="G21" s="30">
        <f t="shared" si="1"/>
        <v>0.47422476794464313</v>
      </c>
      <c r="H21" s="30">
        <f t="shared" si="2"/>
        <v>0.44995934567596629</v>
      </c>
      <c r="I21" s="14">
        <f t="shared" si="3"/>
        <v>1126822771</v>
      </c>
      <c r="J21" s="30">
        <f t="shared" si="4"/>
        <v>0.30420079348665918</v>
      </c>
    </row>
    <row r="22" spans="1:10" ht="81">
      <c r="A22" s="12" t="s">
        <v>97</v>
      </c>
      <c r="B22" s="13">
        <f>+REP_EPG034_EjecucionPresupuesta!T28</f>
        <v>297987221</v>
      </c>
      <c r="C22" s="13">
        <f>+REP_EPG034_EjecucionPresupuesta!X28</f>
        <v>296270344.54000002</v>
      </c>
      <c r="D22" s="13">
        <f>+REP_EPG034_EjecucionPresupuesta!Y28</f>
        <v>208229428</v>
      </c>
      <c r="E22" s="13">
        <f>+REP_EPG034_EjecucionPresupuesta!Z28</f>
        <v>208229428</v>
      </c>
      <c r="F22" s="30">
        <f t="shared" si="0"/>
        <v>0.99423842252617944</v>
      </c>
      <c r="G22" s="30">
        <f t="shared" si="1"/>
        <v>0.69878643554315367</v>
      </c>
      <c r="H22" s="30">
        <f t="shared" si="2"/>
        <v>0.69878643554315367</v>
      </c>
      <c r="I22" s="14">
        <f t="shared" si="3"/>
        <v>1716876.4599999785</v>
      </c>
      <c r="J22" s="30">
        <f t="shared" si="4"/>
        <v>5.7615774738205248E-3</v>
      </c>
    </row>
    <row r="23" spans="1:10" ht="81">
      <c r="A23" s="12" t="s">
        <v>100</v>
      </c>
      <c r="B23" s="13">
        <f>+REP_EPG034_EjecucionPresupuesta!T29</f>
        <v>1917176137</v>
      </c>
      <c r="C23" s="13">
        <f>+REP_EPG034_EjecucionPresupuesta!X29</f>
        <v>841558906.13999999</v>
      </c>
      <c r="D23" s="13">
        <f>+REP_EPG034_EjecucionPresupuesta!Y29</f>
        <v>513665277</v>
      </c>
      <c r="E23" s="13">
        <f>+REP_EPG034_EjecucionPresupuesta!Z29</f>
        <v>484303639</v>
      </c>
      <c r="F23" s="30">
        <f t="shared" si="0"/>
        <v>0.43895753233027018</v>
      </c>
      <c r="G23" s="30">
        <f t="shared" si="1"/>
        <v>0.26792805683664733</v>
      </c>
      <c r="H23" s="30">
        <f t="shared" si="2"/>
        <v>0.25261301225970767</v>
      </c>
      <c r="I23" s="14">
        <f t="shared" si="3"/>
        <v>1075617230.8600001</v>
      </c>
      <c r="J23" s="30">
        <f t="shared" si="4"/>
        <v>0.56104246766972987</v>
      </c>
    </row>
    <row r="24" spans="1:10">
      <c r="A24" s="15" t="s">
        <v>109</v>
      </c>
      <c r="B24" s="16">
        <f>SUM(B10:B23)</f>
        <v>53790031750</v>
      </c>
      <c r="C24" s="16">
        <f>SUM(C10:C23)</f>
        <v>46739051729.040001</v>
      </c>
      <c r="D24" s="16">
        <f>SUM(D10:D23)</f>
        <v>16216800396.77</v>
      </c>
      <c r="E24" s="16">
        <f>SUM(E10:E23)</f>
        <v>15670257638.77</v>
      </c>
      <c r="F24" s="31">
        <f t="shared" si="0"/>
        <v>0.86891660421895922</v>
      </c>
      <c r="G24" s="31">
        <f t="shared" si="1"/>
        <v>0.30148337655089785</v>
      </c>
      <c r="H24" s="31">
        <f t="shared" si="2"/>
        <v>0.29132270662342563</v>
      </c>
      <c r="I24" s="17">
        <f t="shared" si="3"/>
        <v>7050980020.9599991</v>
      </c>
      <c r="J24" s="31">
        <f t="shared" si="4"/>
        <v>0.13108339578104078</v>
      </c>
    </row>
    <row r="25" spans="1:10">
      <c r="A25" s="15" t="s">
        <v>110</v>
      </c>
      <c r="B25" s="18">
        <f>B24+B9</f>
        <v>66939537350</v>
      </c>
      <c r="C25" s="18">
        <f>C24+C9</f>
        <v>56739211928.690002</v>
      </c>
      <c r="D25" s="18">
        <f>D24+D9</f>
        <v>25317180376.48</v>
      </c>
      <c r="E25" s="18">
        <f>E24+E9</f>
        <v>24758566558.48</v>
      </c>
      <c r="F25" s="31">
        <f t="shared" si="0"/>
        <v>0.84761882401462407</v>
      </c>
      <c r="G25" s="31">
        <f t="shared" si="1"/>
        <v>0.37820967067798233</v>
      </c>
      <c r="H25" s="31">
        <f t="shared" si="2"/>
        <v>0.36986462020236832</v>
      </c>
      <c r="I25" s="17">
        <f>B25-C25</f>
        <v>10200325421.309998</v>
      </c>
      <c r="J25" s="31">
        <f t="shared" si="4"/>
        <v>0.15238117598537596</v>
      </c>
    </row>
  </sheetData>
  <mergeCells count="3">
    <mergeCell ref="A1:A3"/>
    <mergeCell ref="B1:J1"/>
    <mergeCell ref="B2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REP_EPG034_EjecucionPresupuesta</vt:lpstr>
      <vt:lpstr>SEPTIEMBRE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Elyzabeth Arévalo Primiciero</dc:creator>
  <cp:lastModifiedBy>Leydi Bibiana Patiño Amaya</cp:lastModifiedBy>
  <dcterms:created xsi:type="dcterms:W3CDTF">2022-10-03T14:31:14Z</dcterms:created>
  <dcterms:modified xsi:type="dcterms:W3CDTF">2022-10-05T19:06:18Z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