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5. TRANSPARENCIA 2022\"/>
    </mc:Choice>
  </mc:AlternateContent>
  <xr:revisionPtr revIDLastSave="0" documentId="13_ncr:1_{A24A0C27-5C37-4B3D-A6EE-92C263847C9F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REP_EPG034_EjecucionPresupuesta" sheetId="1" state="hidden" r:id="rId1"/>
    <sheet name="NOVIEMB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3" i="1" l="1"/>
  <c r="Y33" i="1"/>
  <c r="X33" i="1"/>
  <c r="W33" i="1"/>
  <c r="V33" i="1"/>
  <c r="U33" i="1"/>
  <c r="T33" i="1"/>
  <c r="S33" i="1"/>
  <c r="R33" i="1"/>
  <c r="Q33" i="1"/>
  <c r="Z32" i="1"/>
  <c r="Y32" i="1"/>
  <c r="X32" i="1"/>
  <c r="W32" i="1"/>
  <c r="V32" i="1"/>
  <c r="U32" i="1"/>
  <c r="T32" i="1"/>
  <c r="S32" i="1"/>
  <c r="R32" i="1"/>
  <c r="Q32" i="1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H17" i="2" s="1"/>
  <c r="D18" i="2"/>
  <c r="E18" i="2"/>
  <c r="D19" i="2"/>
  <c r="E19" i="2"/>
  <c r="D20" i="2"/>
  <c r="E20" i="2"/>
  <c r="D21" i="2"/>
  <c r="E21" i="2"/>
  <c r="D22" i="2"/>
  <c r="E22" i="2"/>
  <c r="D23" i="2"/>
  <c r="E23" i="2"/>
  <c r="C11" i="2"/>
  <c r="C12" i="2"/>
  <c r="F12" i="2" s="1"/>
  <c r="C13" i="2"/>
  <c r="I13" i="2" s="1"/>
  <c r="J13" i="2" s="1"/>
  <c r="C14" i="2"/>
  <c r="C15" i="2"/>
  <c r="C16" i="2"/>
  <c r="F16" i="2" s="1"/>
  <c r="C17" i="2"/>
  <c r="C18" i="2"/>
  <c r="C19" i="2"/>
  <c r="C20" i="2"/>
  <c r="F20" i="2" s="1"/>
  <c r="C21" i="2"/>
  <c r="C22" i="2"/>
  <c r="C23" i="2"/>
  <c r="F23" i="2" s="1"/>
  <c r="D10" i="2"/>
  <c r="E10" i="2"/>
  <c r="C10" i="2"/>
  <c r="B11" i="2"/>
  <c r="B12" i="2"/>
  <c r="B13" i="2"/>
  <c r="B14" i="2"/>
  <c r="B15" i="2"/>
  <c r="I15" i="2" s="1"/>
  <c r="J15" i="2" s="1"/>
  <c r="B16" i="2"/>
  <c r="B17" i="2"/>
  <c r="B18" i="2"/>
  <c r="B19" i="2"/>
  <c r="B20" i="2"/>
  <c r="B21" i="2"/>
  <c r="F21" i="2" s="1"/>
  <c r="B22" i="2"/>
  <c r="B23" i="2"/>
  <c r="B10" i="2"/>
  <c r="I10" i="2" s="1"/>
  <c r="J10" i="2" s="1"/>
  <c r="C5" i="2"/>
  <c r="D8" i="2"/>
  <c r="C8" i="2"/>
  <c r="C7" i="2"/>
  <c r="E6" i="2"/>
  <c r="B6" i="2"/>
  <c r="I6" i="2" s="1"/>
  <c r="J6" i="2" s="1"/>
  <c r="Z31" i="1"/>
  <c r="Y31" i="1"/>
  <c r="X31" i="1"/>
  <c r="W31" i="1"/>
  <c r="V31" i="1"/>
  <c r="U31" i="1"/>
  <c r="T31" i="1"/>
  <c r="S31" i="1"/>
  <c r="R31" i="1"/>
  <c r="Q31" i="1"/>
  <c r="Z15" i="1"/>
  <c r="Y15" i="1"/>
  <c r="X15" i="1"/>
  <c r="B8" i="2" s="1"/>
  <c r="W15" i="1"/>
  <c r="W16" i="1" s="1"/>
  <c r="V15" i="1"/>
  <c r="V16" i="1" s="1"/>
  <c r="U15" i="1"/>
  <c r="T15" i="1"/>
  <c r="S15" i="1"/>
  <c r="R15" i="1"/>
  <c r="Q15" i="1"/>
  <c r="Z12" i="1"/>
  <c r="E7" i="2" s="1"/>
  <c r="Y12" i="1"/>
  <c r="D7" i="2" s="1"/>
  <c r="X12" i="1"/>
  <c r="W12" i="1"/>
  <c r="V12" i="1"/>
  <c r="U12" i="1"/>
  <c r="T12" i="1"/>
  <c r="S12" i="1"/>
  <c r="R12" i="1"/>
  <c r="R16" i="1" s="1"/>
  <c r="Q12" i="1"/>
  <c r="Q16" i="1" s="1"/>
  <c r="Z10" i="1"/>
  <c r="Y10" i="1"/>
  <c r="D6" i="2" s="1"/>
  <c r="X10" i="1"/>
  <c r="C6" i="2" s="1"/>
  <c r="W10" i="1"/>
  <c r="V10" i="1"/>
  <c r="U10" i="1"/>
  <c r="T10" i="1"/>
  <c r="S10" i="1"/>
  <c r="R10" i="1"/>
  <c r="Q10" i="1"/>
  <c r="Z8" i="1"/>
  <c r="E5" i="2" s="1"/>
  <c r="Y8" i="1"/>
  <c r="D5" i="2" s="1"/>
  <c r="X8" i="1"/>
  <c r="W8" i="1"/>
  <c r="V8" i="1"/>
  <c r="U8" i="1"/>
  <c r="T8" i="1"/>
  <c r="S8" i="1"/>
  <c r="R8" i="1"/>
  <c r="Q8" i="1"/>
  <c r="B5" i="2" s="1"/>
  <c r="G23" i="2"/>
  <c r="G19" i="2"/>
  <c r="G17" i="2"/>
  <c r="F17" i="2"/>
  <c r="H15" i="2"/>
  <c r="H12" i="2"/>
  <c r="B7" i="2" l="1"/>
  <c r="G15" i="2"/>
  <c r="G21" i="2"/>
  <c r="I5" i="2"/>
  <c r="J5" i="2" s="1"/>
  <c r="U16" i="1"/>
  <c r="H20" i="2"/>
  <c r="S16" i="1"/>
  <c r="Y16" i="1"/>
  <c r="F8" i="2"/>
  <c r="T16" i="1"/>
  <c r="X16" i="1"/>
  <c r="Z16" i="1"/>
  <c r="E8" i="2"/>
  <c r="H8" i="2" s="1"/>
  <c r="C24" i="2"/>
  <c r="F15" i="2"/>
  <c r="H11" i="2"/>
  <c r="G11" i="2"/>
  <c r="I23" i="2"/>
  <c r="J23" i="2" s="1"/>
  <c r="I11" i="2"/>
  <c r="J11" i="2" s="1"/>
  <c r="I21" i="2"/>
  <c r="J21" i="2" s="1"/>
  <c r="I18" i="2"/>
  <c r="J18" i="2" s="1"/>
  <c r="I14" i="2"/>
  <c r="J14" i="2" s="1"/>
  <c r="I22" i="2"/>
  <c r="J22" i="2" s="1"/>
  <c r="I19" i="2"/>
  <c r="J19" i="2" s="1"/>
  <c r="F19" i="2"/>
  <c r="H21" i="2"/>
  <c r="C9" i="2"/>
  <c r="H5" i="2"/>
  <c r="G13" i="2"/>
  <c r="G22" i="2"/>
  <c r="H22" i="2"/>
  <c r="G18" i="2"/>
  <c r="F6" i="2"/>
  <c r="F22" i="2"/>
  <c r="F11" i="2"/>
  <c r="F14" i="2"/>
  <c r="G16" i="2"/>
  <c r="H18" i="2"/>
  <c r="G14" i="2"/>
  <c r="I20" i="2"/>
  <c r="J20" i="2" s="1"/>
  <c r="F13" i="2"/>
  <c r="G6" i="2"/>
  <c r="H13" i="2"/>
  <c r="I8" i="2"/>
  <c r="J8" i="2" s="1"/>
  <c r="H7" i="2"/>
  <c r="G12" i="2"/>
  <c r="H14" i="2"/>
  <c r="H16" i="2"/>
  <c r="H23" i="2"/>
  <c r="G8" i="2"/>
  <c r="D24" i="2"/>
  <c r="I16" i="2"/>
  <c r="J16" i="2" s="1"/>
  <c r="H6" i="2"/>
  <c r="F18" i="2"/>
  <c r="F5" i="2"/>
  <c r="E24" i="2"/>
  <c r="H19" i="2"/>
  <c r="G20" i="2"/>
  <c r="G5" i="2"/>
  <c r="I12" i="2"/>
  <c r="J12" i="2" s="1"/>
  <c r="I17" i="2"/>
  <c r="J17" i="2" s="1"/>
  <c r="B9" i="2"/>
  <c r="F10" i="2"/>
  <c r="D9" i="2"/>
  <c r="G10" i="2"/>
  <c r="E9" i="2"/>
  <c r="H10" i="2"/>
  <c r="B24" i="2"/>
  <c r="C25" i="2" l="1"/>
  <c r="F7" i="2"/>
  <c r="I7" i="2"/>
  <c r="J7" i="2" s="1"/>
  <c r="G7" i="2"/>
  <c r="F24" i="2"/>
  <c r="H24" i="2"/>
  <c r="G24" i="2"/>
  <c r="G9" i="2"/>
  <c r="H9" i="2"/>
  <c r="F9" i="2"/>
  <c r="I9" i="2"/>
  <c r="J9" i="2" s="1"/>
  <c r="D25" i="2"/>
  <c r="E25" i="2"/>
  <c r="B25" i="2"/>
  <c r="I24" i="2"/>
  <c r="J24" i="2" s="1"/>
  <c r="F25" i="2" l="1"/>
  <c r="H25" i="2"/>
  <c r="I25" i="2"/>
  <c r="J25" i="2" s="1"/>
  <c r="G25" i="2"/>
</calcChain>
</file>

<file path=xl/sharedStrings.xml><?xml version="1.0" encoding="utf-8"?>
<sst xmlns="http://schemas.openxmlformats.org/spreadsheetml/2006/main" count="424" uniqueCount="120">
  <si>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</si>
  <si>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</si>
  <si>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</si>
  <si>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</si>
  <si>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</si>
  <si>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</si>
  <si>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</si>
  <si>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</si>
  <si>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</si>
  <si>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</si>
  <si>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</si>
  <si>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</si>
  <si>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</si>
  <si>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</si>
  <si>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</si>
  <si>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</si>
  <si>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</si>
  <si>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</si>
  <si>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</si>
  <si>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</si>
  <si>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</si>
  <si>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</si>
  <si>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</si>
  <si>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</si>
  <si>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</si>
  <si>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</si>
  <si>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</si>
  <si>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</si>
  <si>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</si>
  <si>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</si>
  <si>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</si>
  <si>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</si>
  <si>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41-05-00</t>
  </si>
  <si>
    <t>CENTRO DE MEMORIA HISTÓRICA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</si>
  <si>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</si>
  <si>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</si>
  <si>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</si>
  <si>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</si>
  <si>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</si>
  <si>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</si>
  <si>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</si>
  <si>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</si>
  <si>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</si>
  <si>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</si>
  <si>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</si>
  <si>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</si>
  <si>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</si>
  <si>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</si>
  <si>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</si>
  <si>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</si>
  <si>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</si>
  <si>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</si>
  <si>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</si>
  <si>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</si>
  <si>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</si>
  <si>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</si>
  <si>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</si>
  <si>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</si>
  <si>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</si>
  <si>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</si>
  <si>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C-4101-1500-8</t>
  </si>
  <si>
    <t>C</t>
  </si>
  <si>
    <t>4101</t>
  </si>
  <si>
    <t>1500</t>
  </si>
  <si>
    <t>8</t>
  </si>
  <si>
    <t>IMPLEMENTACIÓN DE UNA SOLUCIÓN INMOBILIARIA PARA LA CONSTRUCCIÓN DEL MUSEO NACIONAL DE LA MEMORIA EN  BOGOTÁ-[PREVIO CONCEPTO  DNP]</t>
  </si>
  <si>
    <t>13</t>
  </si>
  <si>
    <t>C-4101-1500-10</t>
  </si>
  <si>
    <t>APLICACIÓN DEL MECANISMO NO JUDICIAL DE CONTRIBUCIÓN A LA VERDAD Y LA MEMORIA HISTÓRICA A NIVEL  NACIONAL</t>
  </si>
  <si>
    <t>C-4101-1500-11</t>
  </si>
  <si>
    <t>INCREMENTO DE LA CAPACIDAD PARA REALIZAR ACCIONES DE MEMORIA HISTÓRICA EN LOS TERRITORIOS A NIVEL   NACIONAL</t>
  </si>
  <si>
    <t>C-4101-1500-12</t>
  </si>
  <si>
    <t>12</t>
  </si>
  <si>
    <t>DESARROLLO E IMPLEMENTACIÓN DE LA ESTRATEGIA SOCIAL DEL MUSEO DE MEMORIA HISTÓRICA A NIVEL  NACIONAL</t>
  </si>
  <si>
    <t>C-4101-1500-13</t>
  </si>
  <si>
    <t>IMPLEMENTACIÓN DE LAS ACCIONES DE MEMORIA HISTÓRICA Y ARCHIVO DE DERECHOS HUMANOS A NIVEL  NACIONAL</t>
  </si>
  <si>
    <t>C-4101-1500-14</t>
  </si>
  <si>
    <t>14</t>
  </si>
  <si>
    <t>DIVULGACIÓN DE ACCIONES DE MEMORIA HISTÓRICA A NIVEL   NACIONAL</t>
  </si>
  <si>
    <t>C-4101-1500-15</t>
  </si>
  <si>
    <t>15</t>
  </si>
  <si>
    <t>DIVULGACION DE ACCIONES DE MEMORIA HISTORICA A NIVEL NACIONAL  NACIONAL</t>
  </si>
  <si>
    <t>C-4101-1500-16</t>
  </si>
  <si>
    <t>16</t>
  </si>
  <si>
    <t>IMPLEMENTACION DE LAS ACCIONES DE MEMORIA HISTORICA A NIVEL   NACIONAL</t>
  </si>
  <si>
    <t>C-4101-1500-17</t>
  </si>
  <si>
    <t>17</t>
  </si>
  <si>
    <t>FORTALECIMIENTO DE PROCESOS DE MEMORIA HISTORICA A NIVEL  NACIONAL</t>
  </si>
  <si>
    <t>C-4101-1500-18</t>
  </si>
  <si>
    <t>18</t>
  </si>
  <si>
    <t>IMPLEMENTACION DE ACCIONES DEL MUSEO DE MEMORIA A NIVEL  NACIONAL</t>
  </si>
  <si>
    <t>C-4101-1500-19</t>
  </si>
  <si>
    <t>19</t>
  </si>
  <si>
    <t>CONSOLIDACION DEL ARCHIVO DE LOS DERECHOS HUMANOS, MEMORIA HISTORICA Y CONFLICTO ARMADO Y COLECCIONES DE DERECHOS HUMANOS Y DERECHO INTERNACIONAL HUMANITARIO.  NACIONAL</t>
  </si>
  <si>
    <t>C-4199-1500-1</t>
  </si>
  <si>
    <t>4199</t>
  </si>
  <si>
    <t>1</t>
  </si>
  <si>
    <t>DESARROLLO  DE ACCIONES ENCAMINADAS A FACILITAR EL ACCESO A LA INFORMACIÓN PRODUCIDA POR EL CENTRO NACIONAL DE MEMORIA HISTÓRICA A NIVEL  NACIONAL</t>
  </si>
  <si>
    <t>C-4199-1500-2</t>
  </si>
  <si>
    <t>2</t>
  </si>
  <si>
    <t>CONSOLIDACION DE LA PLATAFORMA TECNOLOGICA PARA LA ADECUADA GESTION DE LA INFORMACION DEL CENTRO NACIONAL DE MEMORIA HISTORICA A NIVEL   NACIONAL</t>
  </si>
  <si>
    <t>DIRECCIÓN ADMINISTRATIVA Y FINANCIERA</t>
  </si>
  <si>
    <t>%COM</t>
  </si>
  <si>
    <t>%OBL</t>
  </si>
  <si>
    <t>%PAG</t>
  </si>
  <si>
    <t>APR. NO COMPROMETIDA</t>
  </si>
  <si>
    <t>%APR. NO COMPROMETIDA</t>
  </si>
  <si>
    <t>GASTOS DE PERSONAL</t>
  </si>
  <si>
    <t>TRANSFERENCIAS CORRIENTES</t>
  </si>
  <si>
    <t>GASTOS POR TRIBUTOS, MULTAS, SANCIONES E INTERESES DE MORA</t>
  </si>
  <si>
    <t xml:space="preserve">FUNCIONAMIENTO </t>
  </si>
  <si>
    <t>INVERSIÓN</t>
  </si>
  <si>
    <t>TOTAL PRESUPUESTO</t>
  </si>
  <si>
    <t>Gastos de personal</t>
  </si>
  <si>
    <t>By S</t>
  </si>
  <si>
    <t>Transferencias corrientes</t>
  </si>
  <si>
    <t>Gastos por tributos</t>
  </si>
  <si>
    <t>Inversión</t>
  </si>
  <si>
    <t>FUNCIONAMIENTO</t>
  </si>
  <si>
    <t>Ejecución Presupuestal a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</si>
</sst>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164" fontId="8" fillId="0" borderId="2" xfId="0" applyNumberFormat="1" applyFont="1" applyBorder="1" applyAlignment="1">
      <alignment horizontal="right" vertical="center" wrapText="1" readingOrder="1"/>
    </xf>
    <xf numFmtId="9" fontId="9" fillId="0" borderId="2" xfId="1" applyFont="1" applyFill="1" applyBorder="1" applyAlignment="1">
      <alignment horizontal="center" vertical="center" readingOrder="1"/>
    </xf>
    <xf numFmtId="7" fontId="9" fillId="0" borderId="2" xfId="0" applyNumberFormat="1" applyFont="1" applyBorder="1" applyAlignment="1">
      <alignment vertical="center" readingOrder="1"/>
    </xf>
    <xf numFmtId="0" fontId="6" fillId="0" borderId="2" xfId="0" applyFont="1" applyBorder="1" applyAlignment="1">
      <alignment horizontal="lef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9" fontId="7" fillId="0" borderId="2" xfId="1" applyFont="1" applyFill="1" applyBorder="1" applyAlignment="1">
      <alignment horizontal="center" vertical="center" readingOrder="1"/>
    </xf>
    <xf numFmtId="7" fontId="7" fillId="0" borderId="2" xfId="0" applyNumberFormat="1" applyFont="1" applyBorder="1" applyAlignment="1">
      <alignment vertical="center" readingOrder="1"/>
    </xf>
    <xf numFmtId="7" fontId="6" fillId="0" borderId="2" xfId="0" applyNumberFormat="1" applyFont="1" applyBorder="1" applyAlignment="1">
      <alignment horizontal="right" vertical="center" wrapText="1" readingOrder="1"/>
    </xf>
    <xf numFmtId="0" fontId="1" fillId="0" borderId="0" xfId="0" applyFont="1" applyAlignment="1">
      <alignment vertical="center" readingOrder="1"/>
    </xf>
    <xf numFmtId="0" fontId="1" fillId="0" borderId="0" xfId="0" applyFont="1" applyAlignment="1">
      <alignment horizontal="center" vertical="center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1524000" cy="438150"/>
    <xdr:pic>
      <xdr:nvPicPr>
        <xdr:cNvPr id="2" name="Imagen 1">
          <a:extLst>
            <a:ext uri="{FF2B5EF4-FFF2-40B4-BE49-F238E27FC236}">
              <a16:creationId xmlns:a16="http://schemas.microsoft.com/office/drawing/2014/main" id="{A4AA6B9E-C5E8-4D47-BEBC-8875C680EA5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114300" y="47625"/>
          <a:ext cx="1524000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showGridLines="0" topLeftCell="M1" workbookViewId="0">
      <pane xSplit="4" ySplit="4" topLeftCell="U29" activePane="bottomRight" state="frozen"/>
      <selection activeCell="M1" sqref="M1"/>
      <selection pane="topRight" activeCell="Q1" sqref="Q1"/>
      <selection pane="bottomLeft" activeCell="M5" sqref="M5"/>
      <selection pane="bottomRight" activeCell="Z32" sqref="Z32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6" width="18.85546875" customWidth="1"/>
    <col min="27" max="27" width="0" hidden="1" customWidth="1"/>
    <col min="28" max="28" width="6.42578125" customWidth="1"/>
  </cols>
  <sheetData>
    <row r="1" spans="1:26" x14ac:dyDescent="0.25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36</v>
      </c>
      <c r="G5" s="4" t="s">
        <v>36</v>
      </c>
      <c r="H5" s="4"/>
      <c r="I5" s="4"/>
      <c r="J5" s="4"/>
      <c r="K5" s="4"/>
      <c r="L5" s="4"/>
      <c r="M5" s="4" t="s">
        <v>37</v>
      </c>
      <c r="N5" s="4" t="s">
        <v>38</v>
      </c>
      <c r="O5" s="4" t="s">
        <v>39</v>
      </c>
      <c r="P5" s="5" t="s">
        <v>40</v>
      </c>
      <c r="Q5" s="7">
        <v>6775000000</v>
      </c>
      <c r="R5" s="7">
        <v>400000000</v>
      </c>
      <c r="S5" s="7">
        <v>0</v>
      </c>
      <c r="T5" s="7">
        <v>7175000000</v>
      </c>
      <c r="U5" s="7">
        <v>0</v>
      </c>
      <c r="V5" s="7">
        <v>6775000000</v>
      </c>
      <c r="W5" s="7">
        <v>400000000</v>
      </c>
      <c r="X5" s="7">
        <v>5888755773</v>
      </c>
      <c r="Y5" s="7">
        <v>5881876922</v>
      </c>
      <c r="Z5" s="7">
        <v>5881876922</v>
      </c>
    </row>
    <row r="6" spans="1:26" ht="22.5" x14ac:dyDescent="0.25">
      <c r="A6" s="4" t="s">
        <v>32</v>
      </c>
      <c r="B6" s="5" t="s">
        <v>33</v>
      </c>
      <c r="C6" s="6" t="s">
        <v>41</v>
      </c>
      <c r="D6" s="4" t="s">
        <v>35</v>
      </c>
      <c r="E6" s="4" t="s">
        <v>36</v>
      </c>
      <c r="F6" s="4" t="s">
        <v>36</v>
      </c>
      <c r="G6" s="4" t="s">
        <v>42</v>
      </c>
      <c r="H6" s="4"/>
      <c r="I6" s="4"/>
      <c r="J6" s="4"/>
      <c r="K6" s="4"/>
      <c r="L6" s="4"/>
      <c r="M6" s="4" t="s">
        <v>37</v>
      </c>
      <c r="N6" s="4" t="s">
        <v>38</v>
      </c>
      <c r="O6" s="4" t="s">
        <v>39</v>
      </c>
      <c r="P6" s="5" t="s">
        <v>43</v>
      </c>
      <c r="Q6" s="7">
        <v>2527000000</v>
      </c>
      <c r="R6" s="7">
        <v>0</v>
      </c>
      <c r="S6" s="7">
        <v>0</v>
      </c>
      <c r="T6" s="7">
        <v>2527000000</v>
      </c>
      <c r="U6" s="7">
        <v>0</v>
      </c>
      <c r="V6" s="7">
        <v>2527000000</v>
      </c>
      <c r="W6" s="7">
        <v>0</v>
      </c>
      <c r="X6" s="7">
        <v>2126395336</v>
      </c>
      <c r="Y6" s="7">
        <v>2126395336</v>
      </c>
      <c r="Z6" s="7">
        <v>2126395336</v>
      </c>
    </row>
    <row r="7" spans="1:26" ht="33.75" x14ac:dyDescent="0.25">
      <c r="A7" s="4" t="s">
        <v>32</v>
      </c>
      <c r="B7" s="5" t="s">
        <v>33</v>
      </c>
      <c r="C7" s="6" t="s">
        <v>44</v>
      </c>
      <c r="D7" s="4" t="s">
        <v>35</v>
      </c>
      <c r="E7" s="4" t="s">
        <v>36</v>
      </c>
      <c r="F7" s="4" t="s">
        <v>36</v>
      </c>
      <c r="G7" s="4" t="s">
        <v>45</v>
      </c>
      <c r="H7" s="4"/>
      <c r="I7" s="4"/>
      <c r="J7" s="4"/>
      <c r="K7" s="4"/>
      <c r="L7" s="4"/>
      <c r="M7" s="4" t="s">
        <v>37</v>
      </c>
      <c r="N7" s="4" t="s">
        <v>38</v>
      </c>
      <c r="O7" s="4" t="s">
        <v>39</v>
      </c>
      <c r="P7" s="5" t="s">
        <v>46</v>
      </c>
      <c r="Q7" s="7">
        <v>732000000</v>
      </c>
      <c r="R7" s="7">
        <v>335000000</v>
      </c>
      <c r="S7" s="7">
        <v>0</v>
      </c>
      <c r="T7" s="7">
        <v>1067000000</v>
      </c>
      <c r="U7" s="7">
        <v>0</v>
      </c>
      <c r="V7" s="7">
        <v>732000000</v>
      </c>
      <c r="W7" s="7">
        <v>335000000</v>
      </c>
      <c r="X7" s="7">
        <v>724646761</v>
      </c>
      <c r="Y7" s="7">
        <v>724646761</v>
      </c>
      <c r="Z7" s="7">
        <v>724646761</v>
      </c>
    </row>
    <row r="8" spans="1:26" s="31" customFormat="1" x14ac:dyDescent="0.25">
      <c r="A8" s="27"/>
      <c r="B8" s="28"/>
      <c r="C8" s="2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 t="s">
        <v>113</v>
      </c>
      <c r="Q8" s="30">
        <f>SUM(Q5:Q7)</f>
        <v>10034000000</v>
      </c>
      <c r="R8" s="30">
        <f t="shared" ref="R8:Z8" si="0">SUM(R5:R7)</f>
        <v>735000000</v>
      </c>
      <c r="S8" s="30">
        <f t="shared" si="0"/>
        <v>0</v>
      </c>
      <c r="T8" s="30">
        <f t="shared" si="0"/>
        <v>10769000000</v>
      </c>
      <c r="U8" s="30">
        <f t="shared" si="0"/>
        <v>0</v>
      </c>
      <c r="V8" s="30">
        <f t="shared" si="0"/>
        <v>10034000000</v>
      </c>
      <c r="W8" s="30">
        <f t="shared" si="0"/>
        <v>735000000</v>
      </c>
      <c r="X8" s="30">
        <f t="shared" si="0"/>
        <v>8739797870</v>
      </c>
      <c r="Y8" s="30">
        <f t="shared" si="0"/>
        <v>8732919019</v>
      </c>
      <c r="Z8" s="30">
        <f t="shared" si="0"/>
        <v>8732919019</v>
      </c>
    </row>
    <row r="9" spans="1:26" ht="22.5" x14ac:dyDescent="0.25">
      <c r="A9" s="4" t="s">
        <v>32</v>
      </c>
      <c r="B9" s="5" t="s">
        <v>33</v>
      </c>
      <c r="C9" s="6" t="s">
        <v>47</v>
      </c>
      <c r="D9" s="4" t="s">
        <v>35</v>
      </c>
      <c r="E9" s="4" t="s">
        <v>42</v>
      </c>
      <c r="F9" s="4"/>
      <c r="G9" s="4"/>
      <c r="H9" s="4"/>
      <c r="I9" s="4"/>
      <c r="J9" s="4"/>
      <c r="K9" s="4"/>
      <c r="L9" s="4"/>
      <c r="M9" s="4" t="s">
        <v>37</v>
      </c>
      <c r="N9" s="4" t="s">
        <v>38</v>
      </c>
      <c r="O9" s="4" t="s">
        <v>39</v>
      </c>
      <c r="P9" s="5" t="s">
        <v>48</v>
      </c>
      <c r="Q9" s="7">
        <v>2912000000</v>
      </c>
      <c r="R9" s="7">
        <v>0</v>
      </c>
      <c r="S9" s="7">
        <v>0</v>
      </c>
      <c r="T9" s="7">
        <v>2912000000</v>
      </c>
      <c r="U9" s="7">
        <v>0</v>
      </c>
      <c r="V9" s="7">
        <v>2830862130.6500001</v>
      </c>
      <c r="W9" s="7">
        <v>81137869.349999994</v>
      </c>
      <c r="X9" s="7">
        <v>2757194803.6500001</v>
      </c>
      <c r="Y9" s="7">
        <v>2451744249.48</v>
      </c>
      <c r="Z9" s="7">
        <v>2440886377.48</v>
      </c>
    </row>
    <row r="10" spans="1:26" s="31" customFormat="1" x14ac:dyDescent="0.25">
      <c r="A10" s="27"/>
      <c r="B10" s="28"/>
      <c r="C10" s="29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 t="s">
        <v>114</v>
      </c>
      <c r="Q10" s="30">
        <f>SUM(Q9)</f>
        <v>2912000000</v>
      </c>
      <c r="R10" s="30">
        <f t="shared" ref="R10:Z10" si="1">SUM(R9)</f>
        <v>0</v>
      </c>
      <c r="S10" s="30">
        <f t="shared" si="1"/>
        <v>0</v>
      </c>
      <c r="T10" s="30">
        <f t="shared" si="1"/>
        <v>2912000000</v>
      </c>
      <c r="U10" s="30">
        <f t="shared" si="1"/>
        <v>0</v>
      </c>
      <c r="V10" s="30">
        <f t="shared" si="1"/>
        <v>2830862130.6500001</v>
      </c>
      <c r="W10" s="30">
        <f t="shared" si="1"/>
        <v>81137869.349999994</v>
      </c>
      <c r="X10" s="30">
        <f t="shared" si="1"/>
        <v>2757194803.6500001</v>
      </c>
      <c r="Y10" s="30">
        <f t="shared" si="1"/>
        <v>2451744249.48</v>
      </c>
      <c r="Z10" s="30">
        <f t="shared" si="1"/>
        <v>2440886377.48</v>
      </c>
    </row>
    <row r="11" spans="1:26" ht="33.75" x14ac:dyDescent="0.25">
      <c r="A11" s="4" t="s">
        <v>32</v>
      </c>
      <c r="B11" s="5" t="s">
        <v>33</v>
      </c>
      <c r="C11" s="6" t="s">
        <v>49</v>
      </c>
      <c r="D11" s="4" t="s">
        <v>35</v>
      </c>
      <c r="E11" s="4" t="s">
        <v>45</v>
      </c>
      <c r="F11" s="4" t="s">
        <v>50</v>
      </c>
      <c r="G11" s="4" t="s">
        <v>42</v>
      </c>
      <c r="H11" s="4" t="s">
        <v>51</v>
      </c>
      <c r="I11" s="4"/>
      <c r="J11" s="4"/>
      <c r="K11" s="4"/>
      <c r="L11" s="4"/>
      <c r="M11" s="4" t="s">
        <v>37</v>
      </c>
      <c r="N11" s="4" t="s">
        <v>38</v>
      </c>
      <c r="O11" s="4" t="s">
        <v>39</v>
      </c>
      <c r="P11" s="5" t="s">
        <v>52</v>
      </c>
      <c r="Q11" s="7">
        <v>89000000</v>
      </c>
      <c r="R11" s="7">
        <v>0</v>
      </c>
      <c r="S11" s="7">
        <v>0</v>
      </c>
      <c r="T11" s="7">
        <v>89000000</v>
      </c>
      <c r="U11" s="7">
        <v>0</v>
      </c>
      <c r="V11" s="7">
        <v>89000000</v>
      </c>
      <c r="W11" s="7">
        <v>0</v>
      </c>
      <c r="X11" s="7">
        <v>58983417</v>
      </c>
      <c r="Y11" s="7">
        <v>20491233</v>
      </c>
      <c r="Z11" s="7">
        <v>20491233</v>
      </c>
    </row>
    <row r="12" spans="1:26" s="31" customFormat="1" x14ac:dyDescent="0.25">
      <c r="A12" s="27"/>
      <c r="B12" s="28"/>
      <c r="C12" s="29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 t="s">
        <v>115</v>
      </c>
      <c r="Q12" s="30">
        <f>SUM(Q11)</f>
        <v>89000000</v>
      </c>
      <c r="R12" s="30">
        <f t="shared" ref="R12:Z12" si="2">SUM(R11)</f>
        <v>0</v>
      </c>
      <c r="S12" s="30">
        <f t="shared" si="2"/>
        <v>0</v>
      </c>
      <c r="T12" s="30">
        <f t="shared" si="2"/>
        <v>89000000</v>
      </c>
      <c r="U12" s="30">
        <f t="shared" si="2"/>
        <v>0</v>
      </c>
      <c r="V12" s="30">
        <f t="shared" si="2"/>
        <v>89000000</v>
      </c>
      <c r="W12" s="30">
        <f t="shared" si="2"/>
        <v>0</v>
      </c>
      <c r="X12" s="30">
        <f t="shared" si="2"/>
        <v>58983417</v>
      </c>
      <c r="Y12" s="30">
        <f t="shared" si="2"/>
        <v>20491233</v>
      </c>
      <c r="Z12" s="30">
        <f t="shared" si="2"/>
        <v>20491233</v>
      </c>
    </row>
    <row r="13" spans="1:26" ht="22.5" x14ac:dyDescent="0.25">
      <c r="A13" s="4" t="s">
        <v>32</v>
      </c>
      <c r="B13" s="5" t="s">
        <v>33</v>
      </c>
      <c r="C13" s="6" t="s">
        <v>53</v>
      </c>
      <c r="D13" s="4" t="s">
        <v>35</v>
      </c>
      <c r="E13" s="4" t="s">
        <v>54</v>
      </c>
      <c r="F13" s="4" t="s">
        <v>36</v>
      </c>
      <c r="G13" s="4"/>
      <c r="H13" s="4"/>
      <c r="I13" s="4"/>
      <c r="J13" s="4"/>
      <c r="K13" s="4"/>
      <c r="L13" s="4"/>
      <c r="M13" s="4" t="s">
        <v>37</v>
      </c>
      <c r="N13" s="4" t="s">
        <v>38</v>
      </c>
      <c r="O13" s="4" t="s">
        <v>39</v>
      </c>
      <c r="P13" s="5" t="s">
        <v>55</v>
      </c>
      <c r="Q13" s="7">
        <v>205600</v>
      </c>
      <c r="R13" s="7">
        <v>0</v>
      </c>
      <c r="S13" s="7">
        <v>0</v>
      </c>
      <c r="T13" s="7">
        <v>205600</v>
      </c>
      <c r="U13" s="7">
        <v>0</v>
      </c>
      <c r="V13" s="7">
        <v>201000</v>
      </c>
      <c r="W13" s="7">
        <v>4600</v>
      </c>
      <c r="X13" s="7">
        <v>201000</v>
      </c>
      <c r="Y13" s="7">
        <v>201000</v>
      </c>
      <c r="Z13" s="7">
        <v>201000</v>
      </c>
    </row>
    <row r="14" spans="1:26" ht="22.5" x14ac:dyDescent="0.25">
      <c r="A14" s="4" t="s">
        <v>32</v>
      </c>
      <c r="B14" s="5" t="s">
        <v>33</v>
      </c>
      <c r="C14" s="6" t="s">
        <v>56</v>
      </c>
      <c r="D14" s="4" t="s">
        <v>35</v>
      </c>
      <c r="E14" s="4" t="s">
        <v>54</v>
      </c>
      <c r="F14" s="4" t="s">
        <v>50</v>
      </c>
      <c r="G14" s="4" t="s">
        <v>36</v>
      </c>
      <c r="H14" s="4"/>
      <c r="I14" s="4"/>
      <c r="J14" s="4"/>
      <c r="K14" s="4"/>
      <c r="L14" s="4"/>
      <c r="M14" s="4" t="s">
        <v>37</v>
      </c>
      <c r="N14" s="4" t="s">
        <v>57</v>
      </c>
      <c r="O14" s="4" t="s">
        <v>58</v>
      </c>
      <c r="P14" s="5" t="s">
        <v>59</v>
      </c>
      <c r="Q14" s="7">
        <v>114300000</v>
      </c>
      <c r="R14" s="7">
        <v>0</v>
      </c>
      <c r="S14" s="7">
        <v>0</v>
      </c>
      <c r="T14" s="7">
        <v>114300000</v>
      </c>
      <c r="U14" s="7">
        <v>0</v>
      </c>
      <c r="V14" s="7">
        <v>114300000</v>
      </c>
      <c r="W14" s="7">
        <v>0</v>
      </c>
      <c r="X14" s="7">
        <v>114300000</v>
      </c>
      <c r="Y14" s="7">
        <v>114300000</v>
      </c>
      <c r="Z14" s="7">
        <v>114300000</v>
      </c>
    </row>
    <row r="15" spans="1:26" s="31" customFormat="1" x14ac:dyDescent="0.25">
      <c r="A15" s="27"/>
      <c r="B15" s="28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 t="s">
        <v>116</v>
      </c>
      <c r="Q15" s="30">
        <f>SUM(Q13:Q14)</f>
        <v>114505600</v>
      </c>
      <c r="R15" s="30">
        <f t="shared" ref="R15:Z15" si="3">SUM(R13:R14)</f>
        <v>0</v>
      </c>
      <c r="S15" s="30">
        <f t="shared" si="3"/>
        <v>0</v>
      </c>
      <c r="T15" s="30">
        <f t="shared" si="3"/>
        <v>114505600</v>
      </c>
      <c r="U15" s="30">
        <f t="shared" si="3"/>
        <v>0</v>
      </c>
      <c r="V15" s="30">
        <f t="shared" si="3"/>
        <v>114501000</v>
      </c>
      <c r="W15" s="30">
        <f t="shared" si="3"/>
        <v>4600</v>
      </c>
      <c r="X15" s="30">
        <f t="shared" si="3"/>
        <v>114501000</v>
      </c>
      <c r="Y15" s="30">
        <f t="shared" si="3"/>
        <v>114501000</v>
      </c>
      <c r="Z15" s="30">
        <f t="shared" si="3"/>
        <v>114501000</v>
      </c>
    </row>
    <row r="16" spans="1:26" s="31" customFormat="1" x14ac:dyDescent="0.25">
      <c r="A16" s="27"/>
      <c r="B16" s="28"/>
      <c r="C16" s="29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 t="s">
        <v>118</v>
      </c>
      <c r="Q16" s="30">
        <f>Q15+Q12+Q10+Q8</f>
        <v>13149505600</v>
      </c>
      <c r="R16" s="30">
        <f t="shared" ref="R16:Z16" si="4">R15+R12+R10+R8</f>
        <v>735000000</v>
      </c>
      <c r="S16" s="30">
        <f t="shared" si="4"/>
        <v>0</v>
      </c>
      <c r="T16" s="30">
        <f t="shared" si="4"/>
        <v>13884505600</v>
      </c>
      <c r="U16" s="30">
        <f t="shared" si="4"/>
        <v>0</v>
      </c>
      <c r="V16" s="30">
        <f t="shared" si="4"/>
        <v>13068363130.65</v>
      </c>
      <c r="W16" s="30">
        <f>W15+W12+W10+W8</f>
        <v>816142469.35000002</v>
      </c>
      <c r="X16" s="30">
        <f t="shared" si="4"/>
        <v>11670477090.65</v>
      </c>
      <c r="Y16" s="30">
        <f t="shared" si="4"/>
        <v>11319655501.48</v>
      </c>
      <c r="Z16" s="30">
        <f t="shared" si="4"/>
        <v>11308797629.48</v>
      </c>
    </row>
    <row r="17" spans="1:26" ht="67.5" x14ac:dyDescent="0.25">
      <c r="A17" s="4" t="s">
        <v>32</v>
      </c>
      <c r="B17" s="5" t="s">
        <v>33</v>
      </c>
      <c r="C17" s="6" t="s">
        <v>60</v>
      </c>
      <c r="D17" s="4" t="s">
        <v>61</v>
      </c>
      <c r="E17" s="4" t="s">
        <v>62</v>
      </c>
      <c r="F17" s="4" t="s">
        <v>63</v>
      </c>
      <c r="G17" s="4" t="s">
        <v>64</v>
      </c>
      <c r="H17" s="4"/>
      <c r="I17" s="4"/>
      <c r="J17" s="4"/>
      <c r="K17" s="4"/>
      <c r="L17" s="4"/>
      <c r="M17" s="4" t="s">
        <v>37</v>
      </c>
      <c r="N17" s="4" t="s">
        <v>57</v>
      </c>
      <c r="O17" s="4" t="s">
        <v>39</v>
      </c>
      <c r="P17" s="5" t="s">
        <v>65</v>
      </c>
      <c r="Q17" s="7">
        <v>12605552116</v>
      </c>
      <c r="R17" s="7">
        <v>0</v>
      </c>
      <c r="S17" s="7">
        <v>0</v>
      </c>
      <c r="T17" s="7">
        <v>12605552116</v>
      </c>
      <c r="U17" s="7">
        <v>0</v>
      </c>
      <c r="V17" s="7">
        <v>12605552116</v>
      </c>
      <c r="W17" s="7">
        <v>0</v>
      </c>
      <c r="X17" s="7">
        <v>12605552116</v>
      </c>
      <c r="Y17" s="7">
        <v>0</v>
      </c>
      <c r="Z17" s="7">
        <v>0</v>
      </c>
    </row>
    <row r="18" spans="1:26" ht="67.5" x14ac:dyDescent="0.25">
      <c r="A18" s="4" t="s">
        <v>32</v>
      </c>
      <c r="B18" s="5" t="s">
        <v>33</v>
      </c>
      <c r="C18" s="6" t="s">
        <v>60</v>
      </c>
      <c r="D18" s="4" t="s">
        <v>61</v>
      </c>
      <c r="E18" s="4" t="s">
        <v>62</v>
      </c>
      <c r="F18" s="4" t="s">
        <v>63</v>
      </c>
      <c r="G18" s="4" t="s">
        <v>64</v>
      </c>
      <c r="H18" s="4"/>
      <c r="I18" s="4"/>
      <c r="J18" s="4"/>
      <c r="K18" s="4"/>
      <c r="L18" s="4"/>
      <c r="M18" s="4" t="s">
        <v>37</v>
      </c>
      <c r="N18" s="4" t="s">
        <v>66</v>
      </c>
      <c r="O18" s="4" t="s">
        <v>39</v>
      </c>
      <c r="P18" s="5" t="s">
        <v>65</v>
      </c>
      <c r="Q18" s="7">
        <v>10000000000</v>
      </c>
      <c r="R18" s="7">
        <v>0</v>
      </c>
      <c r="S18" s="7">
        <v>0</v>
      </c>
      <c r="T18" s="7">
        <v>10000000000</v>
      </c>
      <c r="U18" s="7">
        <v>0</v>
      </c>
      <c r="V18" s="7">
        <v>10000000000</v>
      </c>
      <c r="W18" s="7">
        <v>0</v>
      </c>
      <c r="X18" s="7">
        <v>10000000000</v>
      </c>
      <c r="Y18" s="7">
        <v>0</v>
      </c>
      <c r="Z18" s="7">
        <v>0</v>
      </c>
    </row>
    <row r="19" spans="1:26" ht="45" x14ac:dyDescent="0.25">
      <c r="A19" s="4" t="s">
        <v>32</v>
      </c>
      <c r="B19" s="5" t="s">
        <v>33</v>
      </c>
      <c r="C19" s="6" t="s">
        <v>67</v>
      </c>
      <c r="D19" s="4" t="s">
        <v>61</v>
      </c>
      <c r="E19" s="4" t="s">
        <v>62</v>
      </c>
      <c r="F19" s="4" t="s">
        <v>63</v>
      </c>
      <c r="G19" s="4" t="s">
        <v>38</v>
      </c>
      <c r="H19" s="4"/>
      <c r="I19" s="4"/>
      <c r="J19" s="4"/>
      <c r="K19" s="4"/>
      <c r="L19" s="4"/>
      <c r="M19" s="4" t="s">
        <v>37</v>
      </c>
      <c r="N19" s="4" t="s">
        <v>57</v>
      </c>
      <c r="O19" s="4" t="s">
        <v>39</v>
      </c>
      <c r="P19" s="5" t="s">
        <v>68</v>
      </c>
      <c r="Q19" s="7">
        <v>3200000000</v>
      </c>
      <c r="R19" s="7">
        <v>0</v>
      </c>
      <c r="S19" s="7">
        <v>0</v>
      </c>
      <c r="T19" s="7">
        <v>3200000000</v>
      </c>
      <c r="U19" s="7">
        <v>0</v>
      </c>
      <c r="V19" s="7">
        <v>3122895600</v>
      </c>
      <c r="W19" s="7">
        <v>77104400</v>
      </c>
      <c r="X19" s="7">
        <v>3110011839</v>
      </c>
      <c r="Y19" s="7">
        <v>2645999233.02</v>
      </c>
      <c r="Z19" s="7">
        <v>2577214047.02</v>
      </c>
    </row>
    <row r="20" spans="1:26" ht="56.25" x14ac:dyDescent="0.25">
      <c r="A20" s="4" t="s">
        <v>32</v>
      </c>
      <c r="B20" s="5" t="s">
        <v>33</v>
      </c>
      <c r="C20" s="6" t="s">
        <v>69</v>
      </c>
      <c r="D20" s="4" t="s">
        <v>61</v>
      </c>
      <c r="E20" s="4" t="s">
        <v>62</v>
      </c>
      <c r="F20" s="4" t="s">
        <v>63</v>
      </c>
      <c r="G20" s="4" t="s">
        <v>57</v>
      </c>
      <c r="H20" s="4"/>
      <c r="I20" s="4"/>
      <c r="J20" s="4"/>
      <c r="K20" s="4"/>
      <c r="L20" s="4"/>
      <c r="M20" s="4" t="s">
        <v>37</v>
      </c>
      <c r="N20" s="4" t="s">
        <v>57</v>
      </c>
      <c r="O20" s="4" t="s">
        <v>39</v>
      </c>
      <c r="P20" s="5" t="s">
        <v>70</v>
      </c>
      <c r="Q20" s="7">
        <v>145056000</v>
      </c>
      <c r="R20" s="7">
        <v>0</v>
      </c>
      <c r="S20" s="7">
        <v>0</v>
      </c>
      <c r="T20" s="7">
        <v>145056000</v>
      </c>
      <c r="U20" s="7">
        <v>0</v>
      </c>
      <c r="V20" s="7">
        <v>145056000</v>
      </c>
      <c r="W20" s="7">
        <v>0</v>
      </c>
      <c r="X20" s="7">
        <v>145056000</v>
      </c>
      <c r="Y20" s="7">
        <v>127754906.55</v>
      </c>
      <c r="Z20" s="7">
        <v>127754906.55</v>
      </c>
    </row>
    <row r="21" spans="1:26" ht="56.25" x14ac:dyDescent="0.25">
      <c r="A21" s="4" t="s">
        <v>32</v>
      </c>
      <c r="B21" s="5" t="s">
        <v>33</v>
      </c>
      <c r="C21" s="6" t="s">
        <v>71</v>
      </c>
      <c r="D21" s="4" t="s">
        <v>61</v>
      </c>
      <c r="E21" s="4" t="s">
        <v>62</v>
      </c>
      <c r="F21" s="4" t="s">
        <v>63</v>
      </c>
      <c r="G21" s="4" t="s">
        <v>72</v>
      </c>
      <c r="H21" s="4"/>
      <c r="I21" s="4"/>
      <c r="J21" s="4"/>
      <c r="K21" s="4"/>
      <c r="L21" s="4"/>
      <c r="M21" s="4" t="s">
        <v>37</v>
      </c>
      <c r="N21" s="4" t="s">
        <v>57</v>
      </c>
      <c r="O21" s="4" t="s">
        <v>39</v>
      </c>
      <c r="P21" s="5" t="s">
        <v>73</v>
      </c>
      <c r="Q21" s="7">
        <v>300817000</v>
      </c>
      <c r="R21" s="7">
        <v>0</v>
      </c>
      <c r="S21" s="7">
        <v>0</v>
      </c>
      <c r="T21" s="7">
        <v>300817000</v>
      </c>
      <c r="U21" s="7">
        <v>0</v>
      </c>
      <c r="V21" s="7">
        <v>300817000</v>
      </c>
      <c r="W21" s="7">
        <v>0</v>
      </c>
      <c r="X21" s="7">
        <v>300817000</v>
      </c>
      <c r="Y21" s="7">
        <v>246155732.38999999</v>
      </c>
      <c r="Z21" s="7">
        <v>246155732.38999999</v>
      </c>
    </row>
    <row r="22" spans="1:26" ht="56.25" x14ac:dyDescent="0.25">
      <c r="A22" s="4" t="s">
        <v>32</v>
      </c>
      <c r="B22" s="5" t="s">
        <v>33</v>
      </c>
      <c r="C22" s="6" t="s">
        <v>74</v>
      </c>
      <c r="D22" s="4" t="s">
        <v>61</v>
      </c>
      <c r="E22" s="4" t="s">
        <v>62</v>
      </c>
      <c r="F22" s="4" t="s">
        <v>63</v>
      </c>
      <c r="G22" s="4" t="s">
        <v>66</v>
      </c>
      <c r="H22" s="4"/>
      <c r="I22" s="4"/>
      <c r="J22" s="4"/>
      <c r="K22" s="4"/>
      <c r="L22" s="4"/>
      <c r="M22" s="4" t="s">
        <v>37</v>
      </c>
      <c r="N22" s="4" t="s">
        <v>57</v>
      </c>
      <c r="O22" s="4" t="s">
        <v>39</v>
      </c>
      <c r="P22" s="5" t="s">
        <v>75</v>
      </c>
      <c r="Q22" s="7">
        <v>1512702253</v>
      </c>
      <c r="R22" s="7">
        <v>0</v>
      </c>
      <c r="S22" s="7">
        <v>0</v>
      </c>
      <c r="T22" s="7">
        <v>1512702253</v>
      </c>
      <c r="U22" s="7">
        <v>0</v>
      </c>
      <c r="V22" s="7">
        <v>1512702253</v>
      </c>
      <c r="W22" s="7">
        <v>0</v>
      </c>
      <c r="X22" s="7">
        <v>1512702253</v>
      </c>
      <c r="Y22" s="7">
        <v>1481843621.99</v>
      </c>
      <c r="Z22" s="7">
        <v>1481843621.99</v>
      </c>
    </row>
    <row r="23" spans="1:26" ht="33.75" x14ac:dyDescent="0.25">
      <c r="A23" s="4" t="s">
        <v>32</v>
      </c>
      <c r="B23" s="5" t="s">
        <v>33</v>
      </c>
      <c r="C23" s="6" t="s">
        <v>76</v>
      </c>
      <c r="D23" s="4" t="s">
        <v>61</v>
      </c>
      <c r="E23" s="4" t="s">
        <v>62</v>
      </c>
      <c r="F23" s="4" t="s">
        <v>63</v>
      </c>
      <c r="G23" s="4" t="s">
        <v>77</v>
      </c>
      <c r="H23" s="4"/>
      <c r="I23" s="4"/>
      <c r="J23" s="4"/>
      <c r="K23" s="4"/>
      <c r="L23" s="4"/>
      <c r="M23" s="4" t="s">
        <v>37</v>
      </c>
      <c r="N23" s="4" t="s">
        <v>57</v>
      </c>
      <c r="O23" s="4" t="s">
        <v>39</v>
      </c>
      <c r="P23" s="5" t="s">
        <v>78</v>
      </c>
      <c r="Q23" s="7">
        <v>590375000</v>
      </c>
      <c r="R23" s="7">
        <v>0</v>
      </c>
      <c r="S23" s="7">
        <v>0</v>
      </c>
      <c r="T23" s="7">
        <v>590375000</v>
      </c>
      <c r="U23" s="7">
        <v>0</v>
      </c>
      <c r="V23" s="7">
        <v>590375000</v>
      </c>
      <c r="W23" s="7">
        <v>0</v>
      </c>
      <c r="X23" s="7">
        <v>590375000</v>
      </c>
      <c r="Y23" s="7">
        <v>590375000</v>
      </c>
      <c r="Z23" s="7">
        <v>590375000</v>
      </c>
    </row>
    <row r="24" spans="1:26" ht="33.75" x14ac:dyDescent="0.25">
      <c r="A24" s="4" t="s">
        <v>32</v>
      </c>
      <c r="B24" s="5" t="s">
        <v>33</v>
      </c>
      <c r="C24" s="6" t="s">
        <v>79</v>
      </c>
      <c r="D24" s="4" t="s">
        <v>61</v>
      </c>
      <c r="E24" s="4" t="s">
        <v>62</v>
      </c>
      <c r="F24" s="4" t="s">
        <v>63</v>
      </c>
      <c r="G24" s="4" t="s">
        <v>80</v>
      </c>
      <c r="H24" s="4"/>
      <c r="I24" s="4"/>
      <c r="J24" s="4"/>
      <c r="K24" s="4"/>
      <c r="L24" s="4"/>
      <c r="M24" s="4" t="s">
        <v>37</v>
      </c>
      <c r="N24" s="4" t="s">
        <v>57</v>
      </c>
      <c r="O24" s="4" t="s">
        <v>39</v>
      </c>
      <c r="P24" s="5" t="s">
        <v>81</v>
      </c>
      <c r="Q24" s="7">
        <v>2225670587</v>
      </c>
      <c r="R24" s="7">
        <v>0</v>
      </c>
      <c r="S24" s="7">
        <v>0</v>
      </c>
      <c r="T24" s="7">
        <v>2225670587</v>
      </c>
      <c r="U24" s="7">
        <v>0</v>
      </c>
      <c r="V24" s="7">
        <v>2159837326.3299999</v>
      </c>
      <c r="W24" s="7">
        <v>65833260.670000002</v>
      </c>
      <c r="X24" s="7">
        <v>2139321648.5</v>
      </c>
      <c r="Y24" s="7">
        <v>1722959184.9100001</v>
      </c>
      <c r="Z24" s="7">
        <v>1651086793.9100001</v>
      </c>
    </row>
    <row r="25" spans="1:26" ht="33.75" x14ac:dyDescent="0.25">
      <c r="A25" s="4" t="s">
        <v>32</v>
      </c>
      <c r="B25" s="5" t="s">
        <v>33</v>
      </c>
      <c r="C25" s="6" t="s">
        <v>82</v>
      </c>
      <c r="D25" s="4" t="s">
        <v>61</v>
      </c>
      <c r="E25" s="4" t="s">
        <v>62</v>
      </c>
      <c r="F25" s="4" t="s">
        <v>63</v>
      </c>
      <c r="G25" s="4" t="s">
        <v>83</v>
      </c>
      <c r="H25" s="4"/>
      <c r="I25" s="4"/>
      <c r="J25" s="4"/>
      <c r="K25" s="4"/>
      <c r="L25" s="4"/>
      <c r="M25" s="4" t="s">
        <v>37</v>
      </c>
      <c r="N25" s="4" t="s">
        <v>57</v>
      </c>
      <c r="O25" s="4" t="s">
        <v>39</v>
      </c>
      <c r="P25" s="5" t="s">
        <v>84</v>
      </c>
      <c r="Q25" s="7">
        <v>4719264715</v>
      </c>
      <c r="R25" s="7">
        <v>0</v>
      </c>
      <c r="S25" s="7">
        <v>0</v>
      </c>
      <c r="T25" s="7">
        <v>4719264715</v>
      </c>
      <c r="U25" s="7">
        <v>0</v>
      </c>
      <c r="V25" s="7">
        <v>4617210254</v>
      </c>
      <c r="W25" s="7">
        <v>102054461</v>
      </c>
      <c r="X25" s="7">
        <v>4576499171</v>
      </c>
      <c r="Y25" s="7">
        <v>3551736311.46</v>
      </c>
      <c r="Z25" s="7">
        <v>3420929513.46</v>
      </c>
    </row>
    <row r="26" spans="1:26" ht="33.75" x14ac:dyDescent="0.25">
      <c r="A26" s="4" t="s">
        <v>32</v>
      </c>
      <c r="B26" s="5" t="s">
        <v>33</v>
      </c>
      <c r="C26" s="6" t="s">
        <v>85</v>
      </c>
      <c r="D26" s="4" t="s">
        <v>61</v>
      </c>
      <c r="E26" s="4" t="s">
        <v>62</v>
      </c>
      <c r="F26" s="4" t="s">
        <v>63</v>
      </c>
      <c r="G26" s="4" t="s">
        <v>86</v>
      </c>
      <c r="H26" s="4"/>
      <c r="I26" s="4"/>
      <c r="J26" s="4"/>
      <c r="K26" s="4"/>
      <c r="L26" s="4"/>
      <c r="M26" s="4" t="s">
        <v>37</v>
      </c>
      <c r="N26" s="4" t="s">
        <v>57</v>
      </c>
      <c r="O26" s="4" t="s">
        <v>39</v>
      </c>
      <c r="P26" s="5" t="s">
        <v>87</v>
      </c>
      <c r="Q26" s="7">
        <v>4212846801</v>
      </c>
      <c r="R26" s="7">
        <v>0</v>
      </c>
      <c r="S26" s="7">
        <v>0</v>
      </c>
      <c r="T26" s="7">
        <v>4212846801</v>
      </c>
      <c r="U26" s="7">
        <v>0</v>
      </c>
      <c r="V26" s="7">
        <v>3996832604</v>
      </c>
      <c r="W26" s="7">
        <v>216014197</v>
      </c>
      <c r="X26" s="7">
        <v>3965795182</v>
      </c>
      <c r="Y26" s="7">
        <v>3166435314.0100002</v>
      </c>
      <c r="Z26" s="7">
        <v>3100460434.0100002</v>
      </c>
    </row>
    <row r="27" spans="1:26" ht="33.75" x14ac:dyDescent="0.25">
      <c r="A27" s="4" t="s">
        <v>32</v>
      </c>
      <c r="B27" s="5" t="s">
        <v>33</v>
      </c>
      <c r="C27" s="6" t="s">
        <v>88</v>
      </c>
      <c r="D27" s="4" t="s">
        <v>61</v>
      </c>
      <c r="E27" s="4" t="s">
        <v>62</v>
      </c>
      <c r="F27" s="4" t="s">
        <v>63</v>
      </c>
      <c r="G27" s="4" t="s">
        <v>89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37</v>
      </c>
      <c r="N27" s="4" t="s">
        <v>57</v>
      </c>
      <c r="O27" s="4" t="s">
        <v>39</v>
      </c>
      <c r="P27" s="5" t="s">
        <v>90</v>
      </c>
      <c r="Q27" s="7">
        <v>8358376715</v>
      </c>
      <c r="R27" s="7">
        <v>0</v>
      </c>
      <c r="S27" s="7">
        <v>0</v>
      </c>
      <c r="T27" s="7">
        <v>8358376715</v>
      </c>
      <c r="U27" s="7">
        <v>0</v>
      </c>
      <c r="V27" s="7">
        <v>4889180122</v>
      </c>
      <c r="W27" s="7">
        <v>3469196593</v>
      </c>
      <c r="X27" s="7">
        <v>4634604746.8599997</v>
      </c>
      <c r="Y27" s="7">
        <v>3613445190.96</v>
      </c>
      <c r="Z27" s="7">
        <v>3556657295.96</v>
      </c>
    </row>
    <row r="28" spans="1:26" ht="90" x14ac:dyDescent="0.25">
      <c r="A28" s="4" t="s">
        <v>32</v>
      </c>
      <c r="B28" s="5" t="s">
        <v>33</v>
      </c>
      <c r="C28" s="6" t="s">
        <v>91</v>
      </c>
      <c r="D28" s="4" t="s">
        <v>61</v>
      </c>
      <c r="E28" s="4" t="s">
        <v>62</v>
      </c>
      <c r="F28" s="4" t="s">
        <v>63</v>
      </c>
      <c r="G28" s="4" t="s">
        <v>92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37</v>
      </c>
      <c r="N28" s="4" t="s">
        <v>57</v>
      </c>
      <c r="O28" s="4" t="s">
        <v>39</v>
      </c>
      <c r="P28" s="5" t="s">
        <v>93</v>
      </c>
      <c r="Q28" s="7">
        <v>3704207205</v>
      </c>
      <c r="R28" s="7">
        <v>0</v>
      </c>
      <c r="S28" s="7">
        <v>0</v>
      </c>
      <c r="T28" s="7">
        <v>3704207205</v>
      </c>
      <c r="U28" s="7">
        <v>0</v>
      </c>
      <c r="V28" s="7">
        <v>3394254111</v>
      </c>
      <c r="W28" s="7">
        <v>309953094</v>
      </c>
      <c r="X28" s="7">
        <v>2684007755</v>
      </c>
      <c r="Y28" s="7">
        <v>2251005815.21</v>
      </c>
      <c r="Z28" s="7">
        <v>2149896717.21</v>
      </c>
    </row>
    <row r="29" spans="1:26" ht="67.5" x14ac:dyDescent="0.25">
      <c r="A29" s="4" t="s">
        <v>32</v>
      </c>
      <c r="B29" s="5" t="s">
        <v>33</v>
      </c>
      <c r="C29" s="6" t="s">
        <v>94</v>
      </c>
      <c r="D29" s="4" t="s">
        <v>61</v>
      </c>
      <c r="E29" s="4" t="s">
        <v>95</v>
      </c>
      <c r="F29" s="4" t="s">
        <v>63</v>
      </c>
      <c r="G29" s="4" t="s">
        <v>96</v>
      </c>
      <c r="H29" s="4"/>
      <c r="I29" s="4"/>
      <c r="J29" s="4"/>
      <c r="K29" s="4"/>
      <c r="L29" s="4"/>
      <c r="M29" s="4" t="s">
        <v>37</v>
      </c>
      <c r="N29" s="4" t="s">
        <v>57</v>
      </c>
      <c r="O29" s="4" t="s">
        <v>39</v>
      </c>
      <c r="P29" s="5" t="s">
        <v>97</v>
      </c>
      <c r="Q29" s="7">
        <v>297987221</v>
      </c>
      <c r="R29" s="7">
        <v>0</v>
      </c>
      <c r="S29" s="7">
        <v>0</v>
      </c>
      <c r="T29" s="7">
        <v>297987221</v>
      </c>
      <c r="U29" s="7">
        <v>0</v>
      </c>
      <c r="V29" s="7">
        <v>297987221</v>
      </c>
      <c r="W29" s="7">
        <v>0</v>
      </c>
      <c r="X29" s="7">
        <v>296270344.54000002</v>
      </c>
      <c r="Y29" s="7">
        <v>258864136</v>
      </c>
      <c r="Z29" s="7">
        <v>234223882</v>
      </c>
    </row>
    <row r="30" spans="1:26" ht="67.5" x14ac:dyDescent="0.25">
      <c r="A30" s="4" t="s">
        <v>32</v>
      </c>
      <c r="B30" s="5" t="s">
        <v>33</v>
      </c>
      <c r="C30" s="6" t="s">
        <v>98</v>
      </c>
      <c r="D30" s="4" t="s">
        <v>61</v>
      </c>
      <c r="E30" s="4" t="s">
        <v>95</v>
      </c>
      <c r="F30" s="4" t="s">
        <v>63</v>
      </c>
      <c r="G30" s="4" t="s">
        <v>99</v>
      </c>
      <c r="H30" s="4"/>
      <c r="I30" s="4"/>
      <c r="J30" s="4"/>
      <c r="K30" s="4"/>
      <c r="L30" s="4"/>
      <c r="M30" s="4" t="s">
        <v>37</v>
      </c>
      <c r="N30" s="4" t="s">
        <v>57</v>
      </c>
      <c r="O30" s="4" t="s">
        <v>39</v>
      </c>
      <c r="P30" s="5" t="s">
        <v>100</v>
      </c>
      <c r="Q30" s="7">
        <v>1917176137</v>
      </c>
      <c r="R30" s="7">
        <v>0</v>
      </c>
      <c r="S30" s="7">
        <v>0</v>
      </c>
      <c r="T30" s="7">
        <v>1917176137</v>
      </c>
      <c r="U30" s="7">
        <v>0</v>
      </c>
      <c r="V30" s="7">
        <v>1858796284.03</v>
      </c>
      <c r="W30" s="7">
        <v>58379852.969999999</v>
      </c>
      <c r="X30" s="7">
        <v>1278866129.1400001</v>
      </c>
      <c r="Y30" s="7">
        <v>956025430.11000001</v>
      </c>
      <c r="Z30" s="7">
        <v>927194660.11000001</v>
      </c>
    </row>
    <row r="31" spans="1:26" s="31" customFormat="1" x14ac:dyDescent="0.25">
      <c r="A31" s="27"/>
      <c r="B31" s="28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 t="s">
        <v>117</v>
      </c>
      <c r="Q31" s="30">
        <f>SUM(Q17:Q30)</f>
        <v>53790031750</v>
      </c>
      <c r="R31" s="30">
        <f t="shared" ref="R31:Z31" si="5">SUM(R17:R30)</f>
        <v>0</v>
      </c>
      <c r="S31" s="30">
        <f t="shared" si="5"/>
        <v>0</v>
      </c>
      <c r="T31" s="30">
        <f t="shared" si="5"/>
        <v>53790031750</v>
      </c>
      <c r="U31" s="30">
        <f t="shared" si="5"/>
        <v>0</v>
      </c>
      <c r="V31" s="30">
        <f t="shared" si="5"/>
        <v>49491495891.360001</v>
      </c>
      <c r="W31" s="30">
        <f t="shared" si="5"/>
        <v>4298535858.6400003</v>
      </c>
      <c r="X31" s="30">
        <f t="shared" si="5"/>
        <v>47839879185.040001</v>
      </c>
      <c r="Y31" s="30">
        <f t="shared" si="5"/>
        <v>20612599876.610001</v>
      </c>
      <c r="Z31" s="30">
        <f t="shared" si="5"/>
        <v>20063792604.610001</v>
      </c>
    </row>
    <row r="32" spans="1:26" s="31" customFormat="1" x14ac:dyDescent="0.25">
      <c r="A32" s="27"/>
      <c r="B32" s="28"/>
      <c r="C32" s="2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30">
        <f>Q31+Q16</f>
        <v>66939537350</v>
      </c>
      <c r="R32" s="30">
        <f t="shared" ref="R32:Z32" si="6">R31+R16</f>
        <v>735000000</v>
      </c>
      <c r="S32" s="30">
        <f t="shared" si="6"/>
        <v>0</v>
      </c>
      <c r="T32" s="30">
        <f t="shared" si="6"/>
        <v>67674537350</v>
      </c>
      <c r="U32" s="30">
        <f t="shared" si="6"/>
        <v>0</v>
      </c>
      <c r="V32" s="30">
        <f t="shared" si="6"/>
        <v>62559859022.010002</v>
      </c>
      <c r="W32" s="30">
        <f t="shared" si="6"/>
        <v>5114678327.9900007</v>
      </c>
      <c r="X32" s="30">
        <f t="shared" si="6"/>
        <v>59510356275.690002</v>
      </c>
      <c r="Y32" s="30">
        <f t="shared" si="6"/>
        <v>31932255378.09</v>
      </c>
      <c r="Z32" s="30">
        <f t="shared" si="6"/>
        <v>31372590234.09</v>
      </c>
    </row>
    <row r="33" spans="1:26" s="31" customFormat="1" x14ac:dyDescent="0.25">
      <c r="A33" s="27"/>
      <c r="B33" s="28"/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30">
        <f>Q32-Q34</f>
        <v>0</v>
      </c>
      <c r="R33" s="30">
        <f t="shared" ref="R33:Z33" si="7">R32-R34</f>
        <v>0</v>
      </c>
      <c r="S33" s="30">
        <f t="shared" si="7"/>
        <v>0</v>
      </c>
      <c r="T33" s="30">
        <f t="shared" si="7"/>
        <v>0</v>
      </c>
      <c r="U33" s="30">
        <f t="shared" si="7"/>
        <v>0</v>
      </c>
      <c r="V33" s="30">
        <f t="shared" si="7"/>
        <v>0</v>
      </c>
      <c r="W33" s="30">
        <f t="shared" si="7"/>
        <v>0</v>
      </c>
      <c r="X33" s="30">
        <f t="shared" si="7"/>
        <v>0</v>
      </c>
      <c r="Y33" s="30">
        <f t="shared" si="7"/>
        <v>0</v>
      </c>
      <c r="Z33" s="30">
        <f t="shared" si="7"/>
        <v>0</v>
      </c>
    </row>
    <row r="34" spans="1:26" x14ac:dyDescent="0.25">
      <c r="A34" s="4" t="s">
        <v>1</v>
      </c>
      <c r="B34" s="5" t="s">
        <v>1</v>
      </c>
      <c r="C34" s="6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5" t="s">
        <v>1</v>
      </c>
      <c r="Q34" s="7">
        <v>66939537350</v>
      </c>
      <c r="R34" s="7">
        <v>735000000</v>
      </c>
      <c r="S34" s="7">
        <v>0</v>
      </c>
      <c r="T34" s="7">
        <v>67674537350</v>
      </c>
      <c r="U34" s="7">
        <v>0</v>
      </c>
      <c r="V34" s="7">
        <v>62559859022.010002</v>
      </c>
      <c r="W34" s="7">
        <v>5114678327.9899998</v>
      </c>
      <c r="X34" s="7">
        <v>59510356275.690002</v>
      </c>
      <c r="Y34" s="7">
        <v>31932255378.09</v>
      </c>
      <c r="Z34" s="7">
        <v>31372590234.09</v>
      </c>
    </row>
    <row r="35" spans="1:26" x14ac:dyDescent="0.25">
      <c r="A35" s="4" t="s">
        <v>1</v>
      </c>
      <c r="B35" s="8" t="s">
        <v>1</v>
      </c>
      <c r="C35" s="6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5" t="s">
        <v>1</v>
      </c>
      <c r="Q35" s="9" t="s">
        <v>1</v>
      </c>
      <c r="R35" s="9" t="s">
        <v>1</v>
      </c>
      <c r="S35" s="9" t="s">
        <v>1</v>
      </c>
      <c r="T35" s="9" t="s">
        <v>1</v>
      </c>
      <c r="U35" s="9" t="s">
        <v>1</v>
      </c>
      <c r="V35" s="9" t="s">
        <v>1</v>
      </c>
      <c r="W35" s="9" t="s">
        <v>1</v>
      </c>
      <c r="X35" s="9" t="s">
        <v>1</v>
      </c>
      <c r="Y35" s="9" t="s">
        <v>1</v>
      </c>
      <c r="Z35" s="9" t="s">
        <v>1</v>
      </c>
    </row>
    <row r="36" spans="1:2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8D6F-8D0A-4F48-A398-782C0800AEE6}">
  <dimension ref="A1:J25"/>
  <sheetViews>
    <sheetView showGridLines="0" tabSelected="1" topLeftCell="A22" zoomScaleNormal="100" workbookViewId="0">
      <selection activeCell="I10" sqref="I10"/>
    </sheetView>
  </sheetViews>
  <sheetFormatPr baseColWidth="10" defaultRowHeight="15" x14ac:dyDescent="0.25"/>
  <cols>
    <col min="1" max="1" width="27.5703125" style="23" customWidth="1"/>
    <col min="2" max="2" width="13.140625" style="23" bestFit="1" customWidth="1"/>
    <col min="3" max="3" width="16.7109375" style="23" bestFit="1" customWidth="1"/>
    <col min="4" max="5" width="13.140625" style="23" bestFit="1" customWidth="1"/>
    <col min="6" max="6" width="6.140625" style="24" bestFit="1" customWidth="1"/>
    <col min="7" max="7" width="5.42578125" style="24" bestFit="1" customWidth="1"/>
    <col min="8" max="8" width="5.7109375" style="24" bestFit="1" customWidth="1"/>
    <col min="9" max="9" width="16.42578125" style="23" bestFit="1" customWidth="1"/>
    <col min="10" max="10" width="14.5703125" style="24" customWidth="1"/>
    <col min="11" max="16384" width="11.42578125" style="10"/>
  </cols>
  <sheetData>
    <row r="1" spans="1:10" x14ac:dyDescent="0.25">
      <c r="A1" s="25" t="s">
        <v>1</v>
      </c>
      <c r="B1" s="26" t="s">
        <v>101</v>
      </c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5"/>
      <c r="B2" s="25" t="s">
        <v>119</v>
      </c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7" x14ac:dyDescent="0.25">
      <c r="A4" s="11" t="s">
        <v>21</v>
      </c>
      <c r="B4" s="11" t="s">
        <v>25</v>
      </c>
      <c r="C4" s="11" t="s">
        <v>29</v>
      </c>
      <c r="D4" s="11" t="s">
        <v>30</v>
      </c>
      <c r="E4" s="11" t="s">
        <v>31</v>
      </c>
      <c r="F4" s="12" t="s">
        <v>102</v>
      </c>
      <c r="G4" s="12" t="s">
        <v>103</v>
      </c>
      <c r="H4" s="12" t="s">
        <v>104</v>
      </c>
      <c r="I4" s="13" t="s">
        <v>105</v>
      </c>
      <c r="J4" s="13" t="s">
        <v>106</v>
      </c>
    </row>
    <row r="5" spans="1:10" x14ac:dyDescent="0.25">
      <c r="A5" s="14" t="s">
        <v>107</v>
      </c>
      <c r="B5" s="15">
        <f>+REP_EPG034_EjecucionPresupuesta!Q8</f>
        <v>10034000000</v>
      </c>
      <c r="C5" s="15">
        <f>+REP_EPG034_EjecucionPresupuesta!X8</f>
        <v>8739797870</v>
      </c>
      <c r="D5" s="15">
        <f>+REP_EPG034_EjecucionPresupuesta!Y8</f>
        <v>8732919019</v>
      </c>
      <c r="E5" s="15">
        <f>+REP_EPG034_EjecucionPresupuesta!Z8</f>
        <v>8732919019</v>
      </c>
      <c r="F5" s="16">
        <f t="shared" ref="F5:F25" si="0">C5/B5</f>
        <v>0.87101832469603346</v>
      </c>
      <c r="G5" s="16">
        <f t="shared" ref="G5:G25" si="1">D5/B5</f>
        <v>0.87033277048036672</v>
      </c>
      <c r="H5" s="16">
        <f t="shared" ref="H5:H25" si="2">E5/B5</f>
        <v>0.87033277048036672</v>
      </c>
      <c r="I5" s="17">
        <f t="shared" ref="I5:I24" si="3">B5-C5</f>
        <v>1294202130</v>
      </c>
      <c r="J5" s="16">
        <f>I5/B5</f>
        <v>0.12898167530396651</v>
      </c>
    </row>
    <row r="6" spans="1:10" ht="27" x14ac:dyDescent="0.25">
      <c r="A6" s="14" t="s">
        <v>48</v>
      </c>
      <c r="B6" s="15">
        <f>+REP_EPG034_EjecucionPresupuesta!Q10</f>
        <v>2912000000</v>
      </c>
      <c r="C6" s="15">
        <f>+REP_EPG034_EjecucionPresupuesta!X10</f>
        <v>2757194803.6500001</v>
      </c>
      <c r="D6" s="15">
        <f>+REP_EPG034_EjecucionPresupuesta!Y10</f>
        <v>2451744249.48</v>
      </c>
      <c r="E6" s="15">
        <f>+REP_EPG034_EjecucionPresupuesta!Z10</f>
        <v>2440886377.48</v>
      </c>
      <c r="F6" s="16">
        <f t="shared" si="0"/>
        <v>0.94683887487980778</v>
      </c>
      <c r="G6" s="16">
        <f t="shared" si="1"/>
        <v>0.84194514061813186</v>
      </c>
      <c r="H6" s="16">
        <f t="shared" si="2"/>
        <v>0.83821647578296699</v>
      </c>
      <c r="I6" s="17">
        <f t="shared" si="3"/>
        <v>154805196.3499999</v>
      </c>
      <c r="J6" s="16">
        <f t="shared" ref="J6:J25" si="4">I6/B6</f>
        <v>5.3161125120192276E-2</v>
      </c>
    </row>
    <row r="7" spans="1:10" x14ac:dyDescent="0.25">
      <c r="A7" s="14" t="s">
        <v>108</v>
      </c>
      <c r="B7" s="15">
        <f>+REP_EPG034_EjecucionPresupuesta!Q12</f>
        <v>89000000</v>
      </c>
      <c r="C7" s="15">
        <f>+REP_EPG034_EjecucionPresupuesta!X12</f>
        <v>58983417</v>
      </c>
      <c r="D7" s="15">
        <f>+REP_EPG034_EjecucionPresupuesta!Y12</f>
        <v>20491233</v>
      </c>
      <c r="E7" s="15">
        <f>+REP_EPG034_EjecucionPresupuesta!Z12</f>
        <v>20491233</v>
      </c>
      <c r="F7" s="16">
        <f t="shared" si="0"/>
        <v>0.66273502247191007</v>
      </c>
      <c r="G7" s="16">
        <f t="shared" si="1"/>
        <v>0.23023857303370787</v>
      </c>
      <c r="H7" s="16">
        <f t="shared" si="2"/>
        <v>0.23023857303370787</v>
      </c>
      <c r="I7" s="17">
        <f t="shared" si="3"/>
        <v>30016583</v>
      </c>
      <c r="J7" s="16">
        <f t="shared" si="4"/>
        <v>0.33726497752808987</v>
      </c>
    </row>
    <row r="8" spans="1:10" ht="40.5" x14ac:dyDescent="0.25">
      <c r="A8" s="14" t="s">
        <v>109</v>
      </c>
      <c r="B8" s="15">
        <f>+REP_EPG034_EjecucionPresupuesta!X15</f>
        <v>114501000</v>
      </c>
      <c r="C8" s="15">
        <f>+REP_EPG034_EjecucionPresupuesta!X15</f>
        <v>114501000</v>
      </c>
      <c r="D8" s="15">
        <f>+REP_EPG034_EjecucionPresupuesta!Y15</f>
        <v>114501000</v>
      </c>
      <c r="E8" s="15">
        <f>+REP_EPG034_EjecucionPresupuesta!Z15</f>
        <v>114501000</v>
      </c>
      <c r="F8" s="16">
        <f t="shared" si="0"/>
        <v>1</v>
      </c>
      <c r="G8" s="16">
        <f t="shared" si="1"/>
        <v>1</v>
      </c>
      <c r="H8" s="16">
        <f t="shared" si="2"/>
        <v>1</v>
      </c>
      <c r="I8" s="17">
        <f t="shared" si="3"/>
        <v>0</v>
      </c>
      <c r="J8" s="16">
        <f t="shared" si="4"/>
        <v>0</v>
      </c>
    </row>
    <row r="9" spans="1:10" x14ac:dyDescent="0.25">
      <c r="A9" s="18" t="s">
        <v>110</v>
      </c>
      <c r="B9" s="19">
        <f>SUM(B5:B8)</f>
        <v>13149501000</v>
      </c>
      <c r="C9" s="19">
        <f>SUM(C5:C8)</f>
        <v>11670477090.65</v>
      </c>
      <c r="D9" s="19">
        <f>SUM(D5:D8)</f>
        <v>11319655501.48</v>
      </c>
      <c r="E9" s="19">
        <f>SUM(E5:E8)</f>
        <v>11308797629.48</v>
      </c>
      <c r="F9" s="20">
        <f t="shared" si="0"/>
        <v>0.88752243074851278</v>
      </c>
      <c r="G9" s="20">
        <f t="shared" si="1"/>
        <v>0.86084297050359548</v>
      </c>
      <c r="H9" s="20">
        <f t="shared" si="2"/>
        <v>0.86001724548178671</v>
      </c>
      <c r="I9" s="21">
        <f t="shared" si="3"/>
        <v>1479023909.3500004</v>
      </c>
      <c r="J9" s="20">
        <f t="shared" si="4"/>
        <v>0.11247756925148722</v>
      </c>
    </row>
    <row r="10" spans="1:10" ht="67.5" x14ac:dyDescent="0.25">
      <c r="A10" s="14" t="s">
        <v>65</v>
      </c>
      <c r="B10" s="15">
        <f>+REP_EPG034_EjecucionPresupuesta!T17</f>
        <v>12605552116</v>
      </c>
      <c r="C10" s="15">
        <f>+REP_EPG034_EjecucionPresupuesta!X17</f>
        <v>12605552116</v>
      </c>
      <c r="D10" s="15">
        <f>+REP_EPG034_EjecucionPresupuesta!Y17</f>
        <v>0</v>
      </c>
      <c r="E10" s="15">
        <f>+REP_EPG034_EjecucionPresupuesta!Z17</f>
        <v>0</v>
      </c>
      <c r="F10" s="16">
        <f t="shared" si="0"/>
        <v>1</v>
      </c>
      <c r="G10" s="16">
        <f t="shared" si="1"/>
        <v>0</v>
      </c>
      <c r="H10" s="16">
        <f t="shared" si="2"/>
        <v>0</v>
      </c>
      <c r="I10" s="17">
        <f t="shared" si="3"/>
        <v>0</v>
      </c>
      <c r="J10" s="16">
        <f t="shared" si="4"/>
        <v>0</v>
      </c>
    </row>
    <row r="11" spans="1:10" ht="67.5" x14ac:dyDescent="0.25">
      <c r="A11" s="14" t="s">
        <v>65</v>
      </c>
      <c r="B11" s="15">
        <f>+REP_EPG034_EjecucionPresupuesta!T18</f>
        <v>10000000000</v>
      </c>
      <c r="C11" s="15">
        <f>+REP_EPG034_EjecucionPresupuesta!X18</f>
        <v>10000000000</v>
      </c>
      <c r="D11" s="15">
        <f>+REP_EPG034_EjecucionPresupuesta!Y18</f>
        <v>0</v>
      </c>
      <c r="E11" s="15">
        <f>+REP_EPG034_EjecucionPresupuesta!Z18</f>
        <v>0</v>
      </c>
      <c r="F11" s="16">
        <f t="shared" si="0"/>
        <v>1</v>
      </c>
      <c r="G11" s="16">
        <f t="shared" si="1"/>
        <v>0</v>
      </c>
      <c r="H11" s="16">
        <f t="shared" si="2"/>
        <v>0</v>
      </c>
      <c r="I11" s="17">
        <f t="shared" si="3"/>
        <v>0</v>
      </c>
      <c r="J11" s="16">
        <f t="shared" si="4"/>
        <v>0</v>
      </c>
    </row>
    <row r="12" spans="1:10" ht="54" x14ac:dyDescent="0.25">
      <c r="A12" s="14" t="s">
        <v>68</v>
      </c>
      <c r="B12" s="15">
        <f>+REP_EPG034_EjecucionPresupuesta!T19</f>
        <v>3200000000</v>
      </c>
      <c r="C12" s="15">
        <f>+REP_EPG034_EjecucionPresupuesta!X19</f>
        <v>3110011839</v>
      </c>
      <c r="D12" s="15">
        <f>+REP_EPG034_EjecucionPresupuesta!Y19</f>
        <v>2645999233.02</v>
      </c>
      <c r="E12" s="15">
        <f>+REP_EPG034_EjecucionPresupuesta!Z19</f>
        <v>2577214047.02</v>
      </c>
      <c r="F12" s="16">
        <f t="shared" si="0"/>
        <v>0.97187869968749996</v>
      </c>
      <c r="G12" s="16">
        <f t="shared" si="1"/>
        <v>0.82687476031874996</v>
      </c>
      <c r="H12" s="16">
        <f t="shared" si="2"/>
        <v>0.80537938969375</v>
      </c>
      <c r="I12" s="17">
        <f t="shared" si="3"/>
        <v>89988161</v>
      </c>
      <c r="J12" s="16">
        <f t="shared" si="4"/>
        <v>2.81213003125E-2</v>
      </c>
    </row>
    <row r="13" spans="1:10" ht="54" x14ac:dyDescent="0.25">
      <c r="A13" s="14" t="s">
        <v>70</v>
      </c>
      <c r="B13" s="15">
        <f>+REP_EPG034_EjecucionPresupuesta!T20</f>
        <v>145056000</v>
      </c>
      <c r="C13" s="15">
        <f>+REP_EPG034_EjecucionPresupuesta!X20</f>
        <v>145056000</v>
      </c>
      <c r="D13" s="15">
        <f>+REP_EPG034_EjecucionPresupuesta!Y20</f>
        <v>127754906.55</v>
      </c>
      <c r="E13" s="15">
        <f>+REP_EPG034_EjecucionPresupuesta!Z20</f>
        <v>127754906.55</v>
      </c>
      <c r="F13" s="16">
        <f t="shared" si="0"/>
        <v>1</v>
      </c>
      <c r="G13" s="16">
        <f t="shared" si="1"/>
        <v>0.88072817773825274</v>
      </c>
      <c r="H13" s="16">
        <f t="shared" si="2"/>
        <v>0.88072817773825274</v>
      </c>
      <c r="I13" s="17">
        <f t="shared" si="3"/>
        <v>0</v>
      </c>
      <c r="J13" s="16">
        <f t="shared" si="4"/>
        <v>0</v>
      </c>
    </row>
    <row r="14" spans="1:10" ht="54" x14ac:dyDescent="0.25">
      <c r="A14" s="14" t="s">
        <v>73</v>
      </c>
      <c r="B14" s="15">
        <f>+REP_EPG034_EjecucionPresupuesta!T21</f>
        <v>300817000</v>
      </c>
      <c r="C14" s="15">
        <f>+REP_EPG034_EjecucionPresupuesta!X21</f>
        <v>300817000</v>
      </c>
      <c r="D14" s="15">
        <f>+REP_EPG034_EjecucionPresupuesta!Y21</f>
        <v>246155732.38999999</v>
      </c>
      <c r="E14" s="15">
        <f>+REP_EPG034_EjecucionPresupuesta!Z21</f>
        <v>246155732.38999999</v>
      </c>
      <c r="F14" s="16">
        <f t="shared" si="0"/>
        <v>1</v>
      </c>
      <c r="G14" s="16">
        <f t="shared" si="1"/>
        <v>0.81829062981812861</v>
      </c>
      <c r="H14" s="16">
        <f t="shared" si="2"/>
        <v>0.81829062981812861</v>
      </c>
      <c r="I14" s="17">
        <f t="shared" si="3"/>
        <v>0</v>
      </c>
      <c r="J14" s="16">
        <f t="shared" si="4"/>
        <v>0</v>
      </c>
    </row>
    <row r="15" spans="1:10" ht="67.5" x14ac:dyDescent="0.25">
      <c r="A15" s="14" t="s">
        <v>75</v>
      </c>
      <c r="B15" s="15">
        <f>+REP_EPG034_EjecucionPresupuesta!T22</f>
        <v>1512702253</v>
      </c>
      <c r="C15" s="15">
        <f>+REP_EPG034_EjecucionPresupuesta!X22</f>
        <v>1512702253</v>
      </c>
      <c r="D15" s="15">
        <f>+REP_EPG034_EjecucionPresupuesta!Y22</f>
        <v>1481843621.99</v>
      </c>
      <c r="E15" s="15">
        <f>+REP_EPG034_EjecucionPresupuesta!Z22</f>
        <v>1481843621.99</v>
      </c>
      <c r="F15" s="16">
        <f t="shared" si="0"/>
        <v>1</v>
      </c>
      <c r="G15" s="16">
        <f t="shared" si="1"/>
        <v>0.97960032719670975</v>
      </c>
      <c r="H15" s="16">
        <f t="shared" si="2"/>
        <v>0.97960032719670975</v>
      </c>
      <c r="I15" s="17">
        <f t="shared" si="3"/>
        <v>0</v>
      </c>
      <c r="J15" s="16">
        <f t="shared" si="4"/>
        <v>0</v>
      </c>
    </row>
    <row r="16" spans="1:10" ht="40.5" x14ac:dyDescent="0.25">
      <c r="A16" s="14" t="s">
        <v>78</v>
      </c>
      <c r="B16" s="15">
        <f>+REP_EPG034_EjecucionPresupuesta!T23</f>
        <v>590375000</v>
      </c>
      <c r="C16" s="15">
        <f>+REP_EPG034_EjecucionPresupuesta!X23</f>
        <v>590375000</v>
      </c>
      <c r="D16" s="15">
        <f>+REP_EPG034_EjecucionPresupuesta!Y23</f>
        <v>590375000</v>
      </c>
      <c r="E16" s="15">
        <f>+REP_EPG034_EjecucionPresupuesta!Z23</f>
        <v>590375000</v>
      </c>
      <c r="F16" s="16">
        <f t="shared" si="0"/>
        <v>1</v>
      </c>
      <c r="G16" s="16">
        <f t="shared" si="1"/>
        <v>1</v>
      </c>
      <c r="H16" s="16">
        <f t="shared" si="2"/>
        <v>1</v>
      </c>
      <c r="I16" s="17">
        <f t="shared" si="3"/>
        <v>0</v>
      </c>
      <c r="J16" s="16">
        <f t="shared" si="4"/>
        <v>0</v>
      </c>
    </row>
    <row r="17" spans="1:10" ht="40.5" x14ac:dyDescent="0.25">
      <c r="A17" s="14" t="s">
        <v>81</v>
      </c>
      <c r="B17" s="15">
        <f>+REP_EPG034_EjecucionPresupuesta!T24</f>
        <v>2225670587</v>
      </c>
      <c r="C17" s="15">
        <f>+REP_EPG034_EjecucionPresupuesta!X24</f>
        <v>2139321648.5</v>
      </c>
      <c r="D17" s="15">
        <f>+REP_EPG034_EjecucionPresupuesta!Y24</f>
        <v>1722959184.9100001</v>
      </c>
      <c r="E17" s="15">
        <f>+REP_EPG034_EjecucionPresupuesta!Z24</f>
        <v>1651086793.9100001</v>
      </c>
      <c r="F17" s="16">
        <f t="shared" si="0"/>
        <v>0.9612031811875672</v>
      </c>
      <c r="G17" s="16">
        <f t="shared" si="1"/>
        <v>0.77413036546095138</v>
      </c>
      <c r="H17" s="16">
        <f t="shared" si="2"/>
        <v>0.74183789980147685</v>
      </c>
      <c r="I17" s="17">
        <f t="shared" si="3"/>
        <v>86348938.5</v>
      </c>
      <c r="J17" s="16">
        <f t="shared" si="4"/>
        <v>3.8796818812432819E-2</v>
      </c>
    </row>
    <row r="18" spans="1:10" ht="40.5" x14ac:dyDescent="0.25">
      <c r="A18" s="14" t="s">
        <v>84</v>
      </c>
      <c r="B18" s="15">
        <f>+REP_EPG034_EjecucionPresupuesta!T25</f>
        <v>4719264715</v>
      </c>
      <c r="C18" s="15">
        <f>+REP_EPG034_EjecucionPresupuesta!X25</f>
        <v>4576499171</v>
      </c>
      <c r="D18" s="15">
        <f>+REP_EPG034_EjecucionPresupuesta!Y25</f>
        <v>3551736311.46</v>
      </c>
      <c r="E18" s="15">
        <f>+REP_EPG034_EjecucionPresupuesta!Z25</f>
        <v>3420929513.46</v>
      </c>
      <c r="F18" s="16">
        <f t="shared" si="0"/>
        <v>0.96974835008804972</v>
      </c>
      <c r="G18" s="16">
        <f t="shared" si="1"/>
        <v>0.75260374781921935</v>
      </c>
      <c r="H18" s="16">
        <f t="shared" si="2"/>
        <v>0.72488612528699825</v>
      </c>
      <c r="I18" s="17">
        <f t="shared" si="3"/>
        <v>142765544</v>
      </c>
      <c r="J18" s="16">
        <f t="shared" si="4"/>
        <v>3.0251649911950319E-2</v>
      </c>
    </row>
    <row r="19" spans="1:10" ht="40.5" x14ac:dyDescent="0.25">
      <c r="A19" s="14" t="s">
        <v>87</v>
      </c>
      <c r="B19" s="15">
        <f>+REP_EPG034_EjecucionPresupuesta!T26</f>
        <v>4212846801</v>
      </c>
      <c r="C19" s="15">
        <f>+REP_EPG034_EjecucionPresupuesta!X26</f>
        <v>3965795182</v>
      </c>
      <c r="D19" s="15">
        <f>+REP_EPG034_EjecucionPresupuesta!Y26</f>
        <v>3166435314.0100002</v>
      </c>
      <c r="E19" s="15">
        <f>+REP_EPG034_EjecucionPresupuesta!Z26</f>
        <v>3100460434.0100002</v>
      </c>
      <c r="F19" s="16">
        <f t="shared" si="0"/>
        <v>0.94135755923017239</v>
      </c>
      <c r="G19" s="16">
        <f t="shared" si="1"/>
        <v>0.75161416106049384</v>
      </c>
      <c r="H19" s="16">
        <f t="shared" si="2"/>
        <v>0.73595375774738514</v>
      </c>
      <c r="I19" s="17">
        <f t="shared" si="3"/>
        <v>247051619</v>
      </c>
      <c r="J19" s="16">
        <f t="shared" si="4"/>
        <v>5.864244076982756E-2</v>
      </c>
    </row>
    <row r="20" spans="1:10" ht="40.5" x14ac:dyDescent="0.25">
      <c r="A20" s="14" t="s">
        <v>90</v>
      </c>
      <c r="B20" s="15">
        <f>+REP_EPG034_EjecucionPresupuesta!T27</f>
        <v>8358376715</v>
      </c>
      <c r="C20" s="15">
        <f>+REP_EPG034_EjecucionPresupuesta!X27</f>
        <v>4634604746.8599997</v>
      </c>
      <c r="D20" s="15">
        <f>+REP_EPG034_EjecucionPresupuesta!Y27</f>
        <v>3613445190.96</v>
      </c>
      <c r="E20" s="15">
        <f>+REP_EPG034_EjecucionPresupuesta!Z27</f>
        <v>3556657295.96</v>
      </c>
      <c r="F20" s="16">
        <f t="shared" si="0"/>
        <v>0.55448622440559614</v>
      </c>
      <c r="G20" s="16">
        <f t="shared" si="1"/>
        <v>0.43231422968472893</v>
      </c>
      <c r="H20" s="16">
        <f t="shared" si="2"/>
        <v>0.4255201000425356</v>
      </c>
      <c r="I20" s="17">
        <f t="shared" si="3"/>
        <v>3723771968.1400003</v>
      </c>
      <c r="J20" s="16">
        <f t="shared" si="4"/>
        <v>0.44551377559440386</v>
      </c>
    </row>
    <row r="21" spans="1:10" ht="94.5" x14ac:dyDescent="0.25">
      <c r="A21" s="14" t="s">
        <v>93</v>
      </c>
      <c r="B21" s="15">
        <f>+REP_EPG034_EjecucionPresupuesta!T28</f>
        <v>3704207205</v>
      </c>
      <c r="C21" s="15">
        <f>+REP_EPG034_EjecucionPresupuesta!X28</f>
        <v>2684007755</v>
      </c>
      <c r="D21" s="15">
        <f>+REP_EPG034_EjecucionPresupuesta!Y28</f>
        <v>2251005815.21</v>
      </c>
      <c r="E21" s="15">
        <f>+REP_EPG034_EjecucionPresupuesta!Z28</f>
        <v>2149896717.21</v>
      </c>
      <c r="F21" s="16">
        <f t="shared" si="0"/>
        <v>0.72458359008024231</v>
      </c>
      <c r="G21" s="16">
        <f t="shared" si="1"/>
        <v>0.60768895761866537</v>
      </c>
      <c r="H21" s="16">
        <f t="shared" si="2"/>
        <v>0.58039321188837223</v>
      </c>
      <c r="I21" s="17">
        <f t="shared" si="3"/>
        <v>1020199450</v>
      </c>
      <c r="J21" s="16">
        <f t="shared" si="4"/>
        <v>0.27541640991975769</v>
      </c>
    </row>
    <row r="22" spans="1:10" ht="81" x14ac:dyDescent="0.25">
      <c r="A22" s="14" t="s">
        <v>97</v>
      </c>
      <c r="B22" s="15">
        <f>+REP_EPG034_EjecucionPresupuesta!T29</f>
        <v>297987221</v>
      </c>
      <c r="C22" s="15">
        <f>+REP_EPG034_EjecucionPresupuesta!X29</f>
        <v>296270344.54000002</v>
      </c>
      <c r="D22" s="15">
        <f>+REP_EPG034_EjecucionPresupuesta!Y29</f>
        <v>258864136</v>
      </c>
      <c r="E22" s="15">
        <f>+REP_EPG034_EjecucionPresupuesta!Z29</f>
        <v>234223882</v>
      </c>
      <c r="F22" s="16">
        <f t="shared" si="0"/>
        <v>0.99423842252617944</v>
      </c>
      <c r="G22" s="16">
        <f t="shared" si="1"/>
        <v>0.86870884976641327</v>
      </c>
      <c r="H22" s="16">
        <f t="shared" si="2"/>
        <v>0.78601988774545473</v>
      </c>
      <c r="I22" s="17">
        <f t="shared" si="3"/>
        <v>1716876.4599999785</v>
      </c>
      <c r="J22" s="16">
        <f t="shared" si="4"/>
        <v>5.7615774738205248E-3</v>
      </c>
    </row>
    <row r="23" spans="1:10" ht="81" x14ac:dyDescent="0.25">
      <c r="A23" s="14" t="s">
        <v>100</v>
      </c>
      <c r="B23" s="15">
        <f>+REP_EPG034_EjecucionPresupuesta!T30</f>
        <v>1917176137</v>
      </c>
      <c r="C23" s="15">
        <f>+REP_EPG034_EjecucionPresupuesta!X30</f>
        <v>1278866129.1400001</v>
      </c>
      <c r="D23" s="15">
        <f>+REP_EPG034_EjecucionPresupuesta!Y30</f>
        <v>956025430.11000001</v>
      </c>
      <c r="E23" s="15">
        <f>+REP_EPG034_EjecucionPresupuesta!Z30</f>
        <v>927194660.11000001</v>
      </c>
      <c r="F23" s="16">
        <f t="shared" si="0"/>
        <v>0.66705719128195062</v>
      </c>
      <c r="G23" s="16">
        <f t="shared" si="1"/>
        <v>0.49866332657675888</v>
      </c>
      <c r="H23" s="16">
        <f t="shared" si="2"/>
        <v>0.48362518300529006</v>
      </c>
      <c r="I23" s="17">
        <f t="shared" si="3"/>
        <v>638310007.8599999</v>
      </c>
      <c r="J23" s="16">
        <f t="shared" si="4"/>
        <v>0.33294280871804943</v>
      </c>
    </row>
    <row r="24" spans="1:10" x14ac:dyDescent="0.25">
      <c r="A24" s="18" t="s">
        <v>111</v>
      </c>
      <c r="B24" s="19">
        <f>SUM(B10:B23)</f>
        <v>53790031750</v>
      </c>
      <c r="C24" s="19">
        <f>SUM(C10:C23)</f>
        <v>47839879185.040001</v>
      </c>
      <c r="D24" s="19">
        <f>SUM(D10:D23)</f>
        <v>20612599876.610001</v>
      </c>
      <c r="E24" s="19">
        <f>SUM(E10:E23)</f>
        <v>20063792604.610001</v>
      </c>
      <c r="F24" s="20">
        <f t="shared" si="0"/>
        <v>0.88938187297203075</v>
      </c>
      <c r="G24" s="20">
        <f t="shared" si="1"/>
        <v>0.3832048282181949</v>
      </c>
      <c r="H24" s="20">
        <f t="shared" si="2"/>
        <v>0.37300205915215884</v>
      </c>
      <c r="I24" s="21">
        <f t="shared" si="3"/>
        <v>5950152564.9599991</v>
      </c>
      <c r="J24" s="20">
        <f t="shared" si="4"/>
        <v>0.11061812702796925</v>
      </c>
    </row>
    <row r="25" spans="1:10" x14ac:dyDescent="0.25">
      <c r="A25" s="18" t="s">
        <v>112</v>
      </c>
      <c r="B25" s="22">
        <f>B24+B9</f>
        <v>66939532750</v>
      </c>
      <c r="C25" s="22">
        <f>C24+C9</f>
        <v>59510356275.690002</v>
      </c>
      <c r="D25" s="22">
        <f>D24+D9</f>
        <v>31932255378.09</v>
      </c>
      <c r="E25" s="22">
        <f>E24+E9</f>
        <v>31372590234.09</v>
      </c>
      <c r="F25" s="20">
        <f t="shared" si="0"/>
        <v>0.88901660694203166</v>
      </c>
      <c r="G25" s="20">
        <f t="shared" si="1"/>
        <v>0.4770313455480461</v>
      </c>
      <c r="H25" s="20">
        <f t="shared" si="2"/>
        <v>0.46867058889188318</v>
      </c>
      <c r="I25" s="21">
        <f>B25-C25</f>
        <v>7429176474.3099976</v>
      </c>
      <c r="J25" s="20">
        <f t="shared" si="4"/>
        <v>0.11098339305796839</v>
      </c>
    </row>
  </sheetData>
  <mergeCells count="3">
    <mergeCell ref="A1:A3"/>
    <mergeCell ref="B1:J1"/>
    <mergeCell ref="B2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NOVIEMBRE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Elyzabeth Arévalo Primiciero</dc:creator>
  <cp:lastModifiedBy>Jenny Elyzabeth Arévalo Primiciero</cp:lastModifiedBy>
  <dcterms:created xsi:type="dcterms:W3CDTF">2023-01-05T16:31:25Z</dcterms:created>
  <dcterms:modified xsi:type="dcterms:W3CDTF">2023-01-05T16:52:46Z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