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61B35424-B70B-44EC-A272-8DD4357084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ic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R8" i="1"/>
  <c r="S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3" i="1"/>
  <c r="U12" i="1"/>
  <c r="U11" i="1"/>
  <c r="U10" i="1"/>
  <c r="U9" i="1"/>
  <c r="U8" i="1"/>
  <c r="T36" i="1"/>
  <c r="T37" i="1" s="1"/>
  <c r="N37" i="1"/>
  <c r="P36" i="1"/>
  <c r="P37" i="1" s="1"/>
  <c r="O36" i="1"/>
  <c r="O37" i="1" s="1"/>
  <c r="N36" i="1"/>
  <c r="M36" i="1"/>
  <c r="M37" i="1" s="1"/>
  <c r="L36" i="1"/>
  <c r="L37" i="1" s="1"/>
  <c r="K36" i="1"/>
  <c r="K37" i="1" s="1"/>
  <c r="J36" i="1"/>
  <c r="J37" i="1" s="1"/>
  <c r="I37" i="1"/>
  <c r="I36" i="1"/>
  <c r="T21" i="1"/>
  <c r="P21" i="1"/>
  <c r="O21" i="1"/>
  <c r="N21" i="1"/>
  <c r="M21" i="1"/>
  <c r="L21" i="1"/>
  <c r="K21" i="1"/>
  <c r="J21" i="1"/>
  <c r="I21" i="1"/>
  <c r="T20" i="1"/>
  <c r="P20" i="1"/>
  <c r="O20" i="1"/>
  <c r="N20" i="1"/>
  <c r="M20" i="1"/>
  <c r="L20" i="1"/>
  <c r="K20" i="1"/>
  <c r="J20" i="1"/>
  <c r="I20" i="1"/>
  <c r="T15" i="1"/>
  <c r="P15" i="1"/>
  <c r="O15" i="1"/>
  <c r="N15" i="1"/>
  <c r="M15" i="1"/>
  <c r="L15" i="1"/>
  <c r="K15" i="1"/>
  <c r="J15" i="1"/>
  <c r="I15" i="1"/>
  <c r="T13" i="1"/>
  <c r="P13" i="1"/>
  <c r="O13" i="1"/>
  <c r="N13" i="1"/>
  <c r="M13" i="1"/>
  <c r="L13" i="1"/>
  <c r="K13" i="1"/>
  <c r="J13" i="1"/>
  <c r="I13" i="1"/>
  <c r="T11" i="1"/>
  <c r="P11" i="1"/>
  <c r="O11" i="1"/>
  <c r="N11" i="1"/>
  <c r="Q11" i="1" s="1"/>
  <c r="M11" i="1"/>
  <c r="L11" i="1"/>
  <c r="K11" i="1"/>
  <c r="J11" i="1"/>
  <c r="I11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19" i="1"/>
  <c r="R19" i="1"/>
  <c r="Q19" i="1"/>
  <c r="S18" i="1"/>
  <c r="R18" i="1"/>
  <c r="Q18" i="1"/>
  <c r="S16" i="1"/>
  <c r="R16" i="1"/>
  <c r="Q16" i="1"/>
  <c r="S14" i="1"/>
  <c r="R14" i="1"/>
  <c r="Q14" i="1"/>
  <c r="S12" i="1"/>
  <c r="R12" i="1"/>
  <c r="Q12" i="1"/>
  <c r="R11" i="1"/>
  <c r="Q10" i="1"/>
  <c r="Q9" i="1"/>
  <c r="S20" i="1"/>
  <c r="R21" i="1"/>
  <c r="S13" i="1"/>
  <c r="R13" i="1"/>
  <c r="Q13" i="1"/>
  <c r="S11" i="1"/>
  <c r="S10" i="1"/>
  <c r="R10" i="1"/>
  <c r="S9" i="1"/>
  <c r="R9" i="1"/>
  <c r="R37" i="1" l="1"/>
  <c r="Q37" i="1"/>
  <c r="S36" i="1"/>
  <c r="Q21" i="1"/>
  <c r="S15" i="1"/>
  <c r="Q20" i="1"/>
  <c r="Q36" i="1"/>
  <c r="Q15" i="1"/>
  <c r="R20" i="1"/>
  <c r="R36" i="1"/>
  <c r="S37" i="1"/>
  <c r="S21" i="1"/>
  <c r="R15" i="1" l="1"/>
</calcChain>
</file>

<file path=xl/sharedStrings.xml><?xml version="1.0" encoding="utf-8"?>
<sst xmlns="http://schemas.openxmlformats.org/spreadsheetml/2006/main" count="196" uniqueCount="82">
  <si>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</si>
  <si>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</si>
  <si>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</si>
  <si>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</si>
  <si>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</si>
  <si>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</si>
  <si>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</si>
  <si>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</si>
  <si>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</si>
  <si>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</si>
  <si>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</si>
  <si>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</si>
  <si>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</si>
  <si>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</si>
  <si>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</si>
  <si>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</si>
  <si>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</si>
  <si>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</si>
  <si>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</si>
  <si>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</si>
  <si>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</si>
  <si>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</si>
  <si>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</si>
  <si>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</si>
  <si>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</si>
  <si>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</si>
  <si>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</si>
  <si>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</si>
  <si>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CUOTA DE FISCALIZACIÓN Y AUDITAJE</t>
  </si>
  <si>
    <t>SSF</t>
  </si>
  <si>
    <t>11</t>
  </si>
  <si>
    <t>C</t>
  </si>
  <si>
    <t>4101</t>
  </si>
  <si>
    <t>1500</t>
  </si>
  <si>
    <t>8</t>
  </si>
  <si>
    <t>IMPLEMENTACIÓN DE UNA SOLUCIÓN INMOBILIARIA PARA LA CONSTRUCCIÓN DEL MUSEO NACIONAL DE LA MEMORIA EN  BOGOTÁ-[PREVIO CONCEPTO  DNP]</t>
  </si>
  <si>
    <t>13</t>
  </si>
  <si>
    <t>APLICACIÓN DEL MECANISMO NO JUDICIAL DE CONTRIBUCIÓN A LA VERDAD Y LA MEMORIA HISTÓRICA A NIVEL  NACIONAL</t>
  </si>
  <si>
    <t>INCREMENTO DE LA CAPACIDAD PARA REALIZAR ACCIONES DE MEMORIA HISTÓRICA EN LOS TERRITORIOS A NIVEL   NACIONAL</t>
  </si>
  <si>
    <t>12</t>
  </si>
  <si>
    <t>DESARROLLO E IMPLEMENTACIÓN DE LA ESTRATEGIA SOCIAL DEL MUSEO DE MEMORIA HISTÓRICA A NIVEL  NACIONAL</t>
  </si>
  <si>
    <t>IMPLEMENTACIÓN DE LAS ACCIONES DE MEMORIA HISTÓRICA Y ARCHIVO DE DERECHOS HUMANOS A NIVEL  NACIONAL</t>
  </si>
  <si>
    <t>14</t>
  </si>
  <si>
    <t>DIVULGACIÓN DE ACCIONES DE MEMORIA HISTÓRICA A NIVEL   NACIONAL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</si>
  <si>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</si>
  <si>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</si>
  <si>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</si>
  <si>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</si>
  <si>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</si>
  <si>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</si>
  <si>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</si>
  <si>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</si>
  <si>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</si>
  <si>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</si>
  <si>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</si>
  <si>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1</t>
  </si>
  <si>
    <t>DESARROLLO  DE ACCIONES ENCAMINADAS A FACILITAR EL ACCESO A LA INFORMACIÓN PRODUCIDA POR EL CENTRO NACIONAL DE MEMORIA HISTÓRICA A NIVEL  NACIONAL</t>
  </si>
  <si>
    <t>2</t>
  </si>
  <si>
    <t>CONSOLIDACION DE LA PLATAFORMA TECNOLOGICA PARA LA ADECUADA GESTION DE LA INFORMACION DEL CENTRO NACIONAL DE MEMORIA HISTORICA A NIVEL   NACIONAL</t>
  </si>
  <si>
    <t>CIFRAS EN PESOS</t>
  </si>
  <si>
    <t>CENTRO NACIONAL DE MEMORIA HISTÓRICA</t>
  </si>
  <si>
    <t xml:space="preserve">EJECUCION PRESUPUESTO DE GASTOS A 31 DE DICIEMBRE DE 2022 </t>
  </si>
  <si>
    <t>SECCION: 41-05-00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</si>
  <si>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</si>
  <si>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</si>
  <si>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</si>
  <si>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</si>
  <si>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</si>
  <si>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INVERSIÓN</t>
  </si>
  <si>
    <t>TOTAL EJECUCION PRESUPUESTO DE GASTOS</t>
  </si>
  <si>
    <t>% EJECUCIÓN</t>
  </si>
  <si>
    <t>APROPIACIÓN NO EJECUTADA</t>
  </si>
  <si>
    <t>APROPIACIÓN INICIAL</t>
  </si>
  <si>
    <t>APROPIACIÓN ADICIONADA</t>
  </si>
  <si>
    <t>APROPIACIÓN REDUCIDA</t>
  </si>
  <si>
    <t>APROPIACIÓN VIGENTE</t>
  </si>
  <si>
    <t>*Información tomada del Sistema Integrado de Información Financiera - SIIF Nación</t>
  </si>
  <si>
    <t>Comp.</t>
  </si>
  <si>
    <t>Oblig.</t>
  </si>
  <si>
    <t>Pag.</t>
  </si>
  <si>
    <t>% Aprop. No ejecutada</t>
  </si>
  <si>
    <t>DIRECCIÓN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</si>
</sst>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.0%"/>
    <numFmt numFmtId="168" formatCode="_-* #,##0_-;\-* #,##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 readingOrder="1"/>
    </xf>
    <xf numFmtId="168" fontId="3" fillId="0" borderId="0" xfId="1" applyNumberFormat="1" applyFont="1"/>
    <xf numFmtId="165" fontId="3" fillId="0" borderId="0" xfId="2" applyNumberFormat="1" applyFont="1" applyAlignment="1">
      <alignment horizontal="center"/>
    </xf>
    <xf numFmtId="43" fontId="3" fillId="0" borderId="0" xfId="1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 readingOrder="1"/>
    </xf>
    <xf numFmtId="168" fontId="4" fillId="0" borderId="1" xfId="1" applyNumberFormat="1" applyFont="1" applyBorder="1" applyAlignment="1">
      <alignment horizontal="center" vertical="center" wrapText="1" readingOrder="1"/>
    </xf>
    <xf numFmtId="165" fontId="2" fillId="0" borderId="1" xfId="2" applyNumberFormat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 readingOrder="1"/>
    </xf>
    <xf numFmtId="165" fontId="4" fillId="0" borderId="1" xfId="0" applyNumberFormat="1" applyFont="1" applyBorder="1" applyAlignment="1">
      <alignment horizontal="center" vertical="center" wrapText="1" readingOrder="1"/>
    </xf>
    <xf numFmtId="165" fontId="4" fillId="0" borderId="1" xfId="2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43" fontId="5" fillId="0" borderId="1" xfId="1" applyFont="1" applyBorder="1" applyAlignment="1">
      <alignment horizontal="right" vertical="center" wrapText="1" readingOrder="1"/>
    </xf>
    <xf numFmtId="165" fontId="5" fillId="0" borderId="1" xfId="2" applyNumberFormat="1" applyFont="1" applyFill="1" applyBorder="1" applyAlignment="1">
      <alignment horizontal="center" vertical="center" wrapText="1" readingOrder="1"/>
    </xf>
    <xf numFmtId="165" fontId="5" fillId="0" borderId="1" xfId="2" applyNumberFormat="1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43" fontId="4" fillId="2" borderId="1" xfId="1" applyFont="1" applyFill="1" applyBorder="1" applyAlignment="1">
      <alignment horizontal="right" vertical="center" wrapText="1" readingOrder="1"/>
    </xf>
    <xf numFmtId="165" fontId="4" fillId="2" borderId="1" xfId="2" applyNumberFormat="1" applyFont="1" applyFill="1" applyBorder="1" applyAlignment="1">
      <alignment horizontal="center" vertical="center" wrapText="1" readingOrder="1"/>
    </xf>
    <xf numFmtId="9" fontId="5" fillId="0" borderId="1" xfId="2" applyNumberFormat="1" applyFont="1" applyFill="1" applyBorder="1" applyAlignment="1">
      <alignment horizontal="center" vertical="center" wrapText="1" readingOrder="1"/>
    </xf>
    <xf numFmtId="9" fontId="4" fillId="2" borderId="1" xfId="2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right" vertical="center" wrapText="1" readingOrder="1"/>
    </xf>
    <xf numFmtId="43" fontId="4" fillId="3" borderId="1" xfId="1" applyFont="1" applyFill="1" applyBorder="1" applyAlignment="1">
      <alignment horizontal="right" vertical="center" wrapText="1" readingOrder="1"/>
    </xf>
    <xf numFmtId="165" fontId="4" fillId="3" borderId="1" xfId="2" applyNumberFormat="1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right" vertical="center" wrapText="1" readingOrder="1"/>
    </xf>
    <xf numFmtId="43" fontId="4" fillId="4" borderId="1" xfId="1" applyFont="1" applyFill="1" applyBorder="1" applyAlignment="1">
      <alignment horizontal="right" vertical="center" wrapText="1" readingOrder="1"/>
    </xf>
    <xf numFmtId="165" fontId="4" fillId="4" borderId="1" xfId="2" applyNumberFormat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47900" cy="609600"/>
    <xdr:pic>
      <xdr:nvPicPr>
        <xdr:cNvPr id="2" name="Imagen 1">
          <a:extLst>
            <a:ext uri="{FF2B5EF4-FFF2-40B4-BE49-F238E27FC236}">
              <a16:creationId xmlns:a16="http://schemas.microsoft.com/office/drawing/2014/main" id="{2F59E366-8853-4266-9A47-D53B12E610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0" y="0"/>
          <a:ext cx="2247900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zoomScale="85" zoomScaleNormal="85" workbookViewId="0">
      <selection activeCell="J12" sqref="J12"/>
    </sheetView>
  </sheetViews>
  <sheetFormatPr baseColWidth="10" defaultRowHeight="12.75" x14ac:dyDescent="0.2"/>
  <cols>
    <col min="1" max="5" width="5.42578125" style="3" customWidth="1"/>
    <col min="6" max="6" width="8" style="3" customWidth="1"/>
    <col min="7" max="7" width="9.5703125" style="3" customWidth="1"/>
    <col min="8" max="8" width="27.5703125" style="3" customWidth="1"/>
    <col min="9" max="9" width="16" style="3" customWidth="1"/>
    <col min="10" max="11" width="15.85546875" style="3" customWidth="1"/>
    <col min="12" max="12" width="16.5703125" style="5" customWidth="1"/>
    <col min="13" max="16" width="15.140625" style="5" bestFit="1" customWidth="1"/>
    <col min="17" max="17" width="8.140625" style="6" bestFit="1" customWidth="1"/>
    <col min="18" max="18" width="7.28515625" style="6" bestFit="1" customWidth="1"/>
    <col min="19" max="19" width="8.140625" style="6" customWidth="1"/>
    <col min="20" max="20" width="17" style="7" customWidth="1"/>
    <col min="21" max="21" width="12.140625" style="8" customWidth="1"/>
    <col min="22" max="16384" width="11.42578125" style="3"/>
  </cols>
  <sheetData>
    <row r="1" spans="1:21" x14ac:dyDescent="0.2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">
      <c r="A4" s="4" t="s">
        <v>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6" spans="1:21" x14ac:dyDescent="0.2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72</v>
      </c>
      <c r="J6" s="9" t="s">
        <v>73</v>
      </c>
      <c r="K6" s="9" t="s">
        <v>74</v>
      </c>
      <c r="L6" s="10" t="s">
        <v>75</v>
      </c>
      <c r="M6" s="10" t="s">
        <v>9</v>
      </c>
      <c r="N6" s="10" t="s">
        <v>10</v>
      </c>
      <c r="O6" s="10" t="s">
        <v>11</v>
      </c>
      <c r="P6" s="10" t="s">
        <v>12</v>
      </c>
      <c r="Q6" s="11" t="s">
        <v>70</v>
      </c>
      <c r="R6" s="11"/>
      <c r="S6" s="11"/>
      <c r="T6" s="12" t="s">
        <v>71</v>
      </c>
      <c r="U6" s="13" t="s">
        <v>80</v>
      </c>
    </row>
    <row r="7" spans="1:2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4" t="s">
        <v>77</v>
      </c>
      <c r="R7" s="14" t="s">
        <v>78</v>
      </c>
      <c r="S7" s="14" t="s">
        <v>79</v>
      </c>
      <c r="T7" s="12"/>
      <c r="U7" s="13"/>
    </row>
    <row r="8" spans="1:21" x14ac:dyDescent="0.2">
      <c r="A8" s="15" t="s">
        <v>13</v>
      </c>
      <c r="B8" s="15" t="s">
        <v>14</v>
      </c>
      <c r="C8" s="15" t="s">
        <v>14</v>
      </c>
      <c r="D8" s="15" t="s">
        <v>14</v>
      </c>
      <c r="E8" s="15"/>
      <c r="F8" s="15" t="s">
        <v>15</v>
      </c>
      <c r="G8" s="15" t="s">
        <v>16</v>
      </c>
      <c r="H8" s="16" t="s">
        <v>17</v>
      </c>
      <c r="I8" s="17">
        <v>6775000000</v>
      </c>
      <c r="J8" s="17">
        <v>400000000</v>
      </c>
      <c r="K8" s="17">
        <v>0</v>
      </c>
      <c r="L8" s="17">
        <v>7175000000</v>
      </c>
      <c r="M8" s="17">
        <v>6840843216</v>
      </c>
      <c r="N8" s="17">
        <v>6840843216</v>
      </c>
      <c r="O8" s="17">
        <v>6840843216</v>
      </c>
      <c r="P8" s="17">
        <v>6840843216</v>
      </c>
      <c r="Q8" s="18">
        <f>+N8/$L8</f>
        <v>0.95342762592334496</v>
      </c>
      <c r="R8" s="18">
        <f>+O8/$L8</f>
        <v>0.95342762592334496</v>
      </c>
      <c r="S8" s="18">
        <f>+P8/$L8</f>
        <v>0.95342762592334496</v>
      </c>
      <c r="T8" s="17">
        <v>334156784</v>
      </c>
      <c r="U8" s="19">
        <f>+T8/L8</f>
        <v>4.657237407665505E-2</v>
      </c>
    </row>
    <row r="9" spans="1:21" ht="25.5" x14ac:dyDescent="0.2">
      <c r="A9" s="15" t="s">
        <v>13</v>
      </c>
      <c r="B9" s="15" t="s">
        <v>14</v>
      </c>
      <c r="C9" s="15" t="s">
        <v>14</v>
      </c>
      <c r="D9" s="15" t="s">
        <v>18</v>
      </c>
      <c r="E9" s="15"/>
      <c r="F9" s="15" t="s">
        <v>15</v>
      </c>
      <c r="G9" s="15" t="s">
        <v>16</v>
      </c>
      <c r="H9" s="16" t="s">
        <v>19</v>
      </c>
      <c r="I9" s="17">
        <v>2527000000</v>
      </c>
      <c r="J9" s="17">
        <v>0</v>
      </c>
      <c r="K9" s="17">
        <v>0</v>
      </c>
      <c r="L9" s="17">
        <v>2527000000</v>
      </c>
      <c r="M9" s="17">
        <v>2354539743</v>
      </c>
      <c r="N9" s="17">
        <v>2354539743</v>
      </c>
      <c r="O9" s="17">
        <v>2354539743</v>
      </c>
      <c r="P9" s="17">
        <v>2354539743</v>
      </c>
      <c r="Q9" s="18">
        <f>+N9/$L9</f>
        <v>0.93175296517609818</v>
      </c>
      <c r="R9" s="18">
        <f>+O9/$L9</f>
        <v>0.93175296517609818</v>
      </c>
      <c r="S9" s="18">
        <f>+P9/$L9</f>
        <v>0.93175296517609818</v>
      </c>
      <c r="T9" s="17">
        <v>172460257</v>
      </c>
      <c r="U9" s="19">
        <f t="shared" ref="U9:U37" si="0">+T9/L9</f>
        <v>6.8247034823901861E-2</v>
      </c>
    </row>
    <row r="10" spans="1:21" ht="38.25" x14ac:dyDescent="0.2">
      <c r="A10" s="15" t="s">
        <v>13</v>
      </c>
      <c r="B10" s="15" t="s">
        <v>14</v>
      </c>
      <c r="C10" s="15" t="s">
        <v>14</v>
      </c>
      <c r="D10" s="15" t="s">
        <v>20</v>
      </c>
      <c r="E10" s="15"/>
      <c r="F10" s="15" t="s">
        <v>15</v>
      </c>
      <c r="G10" s="15" t="s">
        <v>16</v>
      </c>
      <c r="H10" s="16" t="s">
        <v>21</v>
      </c>
      <c r="I10" s="17">
        <v>732000000</v>
      </c>
      <c r="J10" s="17">
        <v>335000000</v>
      </c>
      <c r="K10" s="17">
        <v>0</v>
      </c>
      <c r="L10" s="17">
        <v>1067000000</v>
      </c>
      <c r="M10" s="17">
        <v>914297951</v>
      </c>
      <c r="N10" s="17">
        <v>914297951</v>
      </c>
      <c r="O10" s="17">
        <v>914297951</v>
      </c>
      <c r="P10" s="17">
        <v>914297951</v>
      </c>
      <c r="Q10" s="18">
        <f>+N10/$L10</f>
        <v>0.85688655201499531</v>
      </c>
      <c r="R10" s="18">
        <f t="shared" ref="R10" si="1">+O10/$L10</f>
        <v>0.85688655201499531</v>
      </c>
      <c r="S10" s="18">
        <f t="shared" ref="S10" si="2">+P10/$L10</f>
        <v>0.85688655201499531</v>
      </c>
      <c r="T10" s="17">
        <v>152702049</v>
      </c>
      <c r="U10" s="19">
        <f t="shared" si="0"/>
        <v>0.14311344798500469</v>
      </c>
    </row>
    <row r="11" spans="1:21" x14ac:dyDescent="0.2">
      <c r="A11" s="20" t="s">
        <v>63</v>
      </c>
      <c r="B11" s="20"/>
      <c r="C11" s="20"/>
      <c r="D11" s="20"/>
      <c r="E11" s="20"/>
      <c r="F11" s="20"/>
      <c r="G11" s="20"/>
      <c r="H11" s="20"/>
      <c r="I11" s="21">
        <f>SUM(I8:I10)</f>
        <v>10034000000</v>
      </c>
      <c r="J11" s="21">
        <f t="shared" ref="J11:P11" si="3">SUM(J8:J10)</f>
        <v>735000000</v>
      </c>
      <c r="K11" s="21">
        <f t="shared" si="3"/>
        <v>0</v>
      </c>
      <c r="L11" s="21">
        <f t="shared" si="3"/>
        <v>10769000000</v>
      </c>
      <c r="M11" s="21">
        <f t="shared" si="3"/>
        <v>10109680910</v>
      </c>
      <c r="N11" s="21">
        <f t="shared" si="3"/>
        <v>10109680910</v>
      </c>
      <c r="O11" s="21">
        <f t="shared" si="3"/>
        <v>10109680910</v>
      </c>
      <c r="P11" s="21">
        <f t="shared" si="3"/>
        <v>10109680910</v>
      </c>
      <c r="Q11" s="22">
        <f t="shared" ref="Q11:Q37" si="4">+N11/$L11</f>
        <v>0.9387762011328814</v>
      </c>
      <c r="R11" s="22">
        <f t="shared" ref="R11:R37" si="5">+O11/$L11</f>
        <v>0.9387762011328814</v>
      </c>
      <c r="S11" s="22">
        <f t="shared" ref="S11:S37" si="6">+P11/$L11</f>
        <v>0.9387762011328814</v>
      </c>
      <c r="T11" s="21">
        <f t="shared" ref="T11" si="7">SUM(T8:T10)</f>
        <v>659319090</v>
      </c>
      <c r="U11" s="22">
        <f t="shared" si="0"/>
        <v>6.1223798867118581E-2</v>
      </c>
    </row>
    <row r="12" spans="1:21" ht="25.5" x14ac:dyDescent="0.2">
      <c r="A12" s="15" t="s">
        <v>13</v>
      </c>
      <c r="B12" s="15" t="s">
        <v>18</v>
      </c>
      <c r="C12" s="15"/>
      <c r="D12" s="15"/>
      <c r="E12" s="15"/>
      <c r="F12" s="15" t="s">
        <v>15</v>
      </c>
      <c r="G12" s="15" t="s">
        <v>16</v>
      </c>
      <c r="H12" s="16" t="s">
        <v>22</v>
      </c>
      <c r="I12" s="17">
        <v>2912000000</v>
      </c>
      <c r="J12" s="17">
        <v>0</v>
      </c>
      <c r="K12" s="17">
        <v>26609657</v>
      </c>
      <c r="L12" s="17">
        <v>2885390343</v>
      </c>
      <c r="M12" s="17">
        <v>2748430945.3699999</v>
      </c>
      <c r="N12" s="17">
        <v>2748430945.3699999</v>
      </c>
      <c r="O12" s="17">
        <v>2710215910.6300001</v>
      </c>
      <c r="P12" s="17">
        <v>2710215910.6300001</v>
      </c>
      <c r="Q12" s="18">
        <f t="shared" si="4"/>
        <v>0.9525334941380581</v>
      </c>
      <c r="R12" s="18">
        <f t="shared" si="5"/>
        <v>0.93928917354458619</v>
      </c>
      <c r="S12" s="18">
        <f t="shared" si="6"/>
        <v>0.93928917354458619</v>
      </c>
      <c r="T12" s="17">
        <v>136959397.63</v>
      </c>
      <c r="U12" s="19">
        <f t="shared" si="0"/>
        <v>4.7466505861941878E-2</v>
      </c>
    </row>
    <row r="13" spans="1:21" x14ac:dyDescent="0.2">
      <c r="A13" s="20" t="s">
        <v>64</v>
      </c>
      <c r="B13" s="20"/>
      <c r="C13" s="20"/>
      <c r="D13" s="20"/>
      <c r="E13" s="20"/>
      <c r="F13" s="20"/>
      <c r="G13" s="20"/>
      <c r="H13" s="20"/>
      <c r="I13" s="21">
        <f>+I12</f>
        <v>2912000000</v>
      </c>
      <c r="J13" s="21">
        <f t="shared" ref="J13:P13" si="8">+J12</f>
        <v>0</v>
      </c>
      <c r="K13" s="21">
        <f t="shared" si="8"/>
        <v>26609657</v>
      </c>
      <c r="L13" s="21">
        <f t="shared" si="8"/>
        <v>2885390343</v>
      </c>
      <c r="M13" s="21">
        <f t="shared" si="8"/>
        <v>2748430945.3699999</v>
      </c>
      <c r="N13" s="21">
        <f t="shared" si="8"/>
        <v>2748430945.3699999</v>
      </c>
      <c r="O13" s="21">
        <f t="shared" si="8"/>
        <v>2710215910.6300001</v>
      </c>
      <c r="P13" s="21">
        <f t="shared" si="8"/>
        <v>2710215910.6300001</v>
      </c>
      <c r="Q13" s="22">
        <f t="shared" si="4"/>
        <v>0.9525334941380581</v>
      </c>
      <c r="R13" s="22">
        <f t="shared" si="5"/>
        <v>0.93928917354458619</v>
      </c>
      <c r="S13" s="22">
        <f t="shared" si="6"/>
        <v>0.93928917354458619</v>
      </c>
      <c r="T13" s="21">
        <f t="shared" ref="T13" si="9">+T12</f>
        <v>136959397.63</v>
      </c>
      <c r="U13" s="22">
        <f t="shared" si="0"/>
        <v>4.7466505861941878E-2</v>
      </c>
    </row>
    <row r="14" spans="1:21" ht="38.25" x14ac:dyDescent="0.2">
      <c r="A14" s="15" t="s">
        <v>13</v>
      </c>
      <c r="B14" s="15" t="s">
        <v>20</v>
      </c>
      <c r="C14" s="15" t="s">
        <v>23</v>
      </c>
      <c r="D14" s="15" t="s">
        <v>18</v>
      </c>
      <c r="E14" s="15" t="s">
        <v>24</v>
      </c>
      <c r="F14" s="15" t="s">
        <v>15</v>
      </c>
      <c r="G14" s="15" t="s">
        <v>16</v>
      </c>
      <c r="H14" s="16" t="s">
        <v>25</v>
      </c>
      <c r="I14" s="17">
        <v>89000000</v>
      </c>
      <c r="J14" s="17">
        <v>0</v>
      </c>
      <c r="K14" s="17">
        <v>0</v>
      </c>
      <c r="L14" s="17">
        <v>89000000</v>
      </c>
      <c r="M14" s="17">
        <v>7153953</v>
      </c>
      <c r="N14" s="17">
        <v>7153953</v>
      </c>
      <c r="O14" s="17">
        <v>7153953</v>
      </c>
      <c r="P14" s="17">
        <v>7153953</v>
      </c>
      <c r="Q14" s="18">
        <f t="shared" si="4"/>
        <v>8.0381494382022467E-2</v>
      </c>
      <c r="R14" s="18">
        <f t="shared" si="5"/>
        <v>8.0381494382022467E-2</v>
      </c>
      <c r="S14" s="18">
        <f t="shared" si="6"/>
        <v>8.0381494382022467E-2</v>
      </c>
      <c r="T14" s="17">
        <v>81846047</v>
      </c>
      <c r="U14" s="19">
        <f t="shared" si="0"/>
        <v>0.91961850561797753</v>
      </c>
    </row>
    <row r="15" spans="1:21" x14ac:dyDescent="0.2">
      <c r="A15" s="20" t="s">
        <v>65</v>
      </c>
      <c r="B15" s="20"/>
      <c r="C15" s="20"/>
      <c r="D15" s="20"/>
      <c r="E15" s="20"/>
      <c r="F15" s="20"/>
      <c r="G15" s="20"/>
      <c r="H15" s="20"/>
      <c r="I15" s="21">
        <f>+I14</f>
        <v>89000000</v>
      </c>
      <c r="J15" s="21">
        <f t="shared" ref="J15:P15" si="10">+J14</f>
        <v>0</v>
      </c>
      <c r="K15" s="21">
        <f t="shared" si="10"/>
        <v>0</v>
      </c>
      <c r="L15" s="21">
        <f t="shared" si="10"/>
        <v>89000000</v>
      </c>
      <c r="M15" s="21">
        <f t="shared" si="10"/>
        <v>7153953</v>
      </c>
      <c r="N15" s="21">
        <f t="shared" si="10"/>
        <v>7153953</v>
      </c>
      <c r="O15" s="21">
        <f t="shared" si="10"/>
        <v>7153953</v>
      </c>
      <c r="P15" s="21">
        <f t="shared" si="10"/>
        <v>7153953</v>
      </c>
      <c r="Q15" s="22">
        <f t="shared" si="4"/>
        <v>8.0381494382022467E-2</v>
      </c>
      <c r="R15" s="22">
        <f t="shared" si="5"/>
        <v>8.0381494382022467E-2</v>
      </c>
      <c r="S15" s="22">
        <f t="shared" si="6"/>
        <v>8.0381494382022467E-2</v>
      </c>
      <c r="T15" s="21">
        <f t="shared" ref="T15" si="11">+T14</f>
        <v>81846047</v>
      </c>
      <c r="U15" s="22">
        <f t="shared" si="0"/>
        <v>0.91961850561797753</v>
      </c>
    </row>
    <row r="16" spans="1:21" x14ac:dyDescent="0.2">
      <c r="A16" s="15" t="s">
        <v>13</v>
      </c>
      <c r="B16" s="15" t="s">
        <v>26</v>
      </c>
      <c r="C16" s="15" t="s">
        <v>14</v>
      </c>
      <c r="D16" s="15"/>
      <c r="E16" s="15"/>
      <c r="F16" s="15" t="s">
        <v>15</v>
      </c>
      <c r="G16" s="15" t="s">
        <v>16</v>
      </c>
      <c r="H16" s="16" t="s">
        <v>27</v>
      </c>
      <c r="I16" s="17">
        <v>205600</v>
      </c>
      <c r="J16" s="17">
        <v>0</v>
      </c>
      <c r="K16" s="17">
        <v>0</v>
      </c>
      <c r="L16" s="17">
        <v>205600</v>
      </c>
      <c r="M16" s="17">
        <v>201000</v>
      </c>
      <c r="N16" s="17">
        <v>201000</v>
      </c>
      <c r="O16" s="17">
        <v>201000</v>
      </c>
      <c r="P16" s="17">
        <v>201000</v>
      </c>
      <c r="Q16" s="18">
        <f t="shared" si="4"/>
        <v>0.97762645914396884</v>
      </c>
      <c r="R16" s="18">
        <f t="shared" si="5"/>
        <v>0.97762645914396884</v>
      </c>
      <c r="S16" s="18">
        <f t="shared" si="6"/>
        <v>0.97762645914396884</v>
      </c>
      <c r="T16" s="17">
        <v>4600</v>
      </c>
      <c r="U16" s="19">
        <f t="shared" si="0"/>
        <v>2.2373540856031129E-2</v>
      </c>
    </row>
    <row r="17" spans="1:21" ht="25.5" x14ac:dyDescent="0.2">
      <c r="A17" s="15" t="s">
        <v>13</v>
      </c>
      <c r="B17" s="15" t="s">
        <v>26</v>
      </c>
      <c r="C17" s="15" t="s">
        <v>23</v>
      </c>
      <c r="D17" s="15" t="s">
        <v>14</v>
      </c>
      <c r="E17" s="15"/>
      <c r="F17" s="15" t="s">
        <v>15</v>
      </c>
      <c r="G17" s="15" t="s">
        <v>16</v>
      </c>
      <c r="H17" s="16" t="s">
        <v>28</v>
      </c>
      <c r="I17" s="17">
        <v>0</v>
      </c>
      <c r="J17" s="17">
        <v>26609657</v>
      </c>
      <c r="K17" s="17">
        <v>26609657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8">
        <v>0</v>
      </c>
      <c r="R17" s="18">
        <v>0</v>
      </c>
      <c r="S17" s="18">
        <v>0</v>
      </c>
      <c r="T17" s="17">
        <v>0</v>
      </c>
      <c r="U17" s="19">
        <v>0</v>
      </c>
    </row>
    <row r="18" spans="1:21" ht="25.5" x14ac:dyDescent="0.2">
      <c r="A18" s="15" t="s">
        <v>13</v>
      </c>
      <c r="B18" s="15" t="s">
        <v>26</v>
      </c>
      <c r="C18" s="15" t="s">
        <v>23</v>
      </c>
      <c r="D18" s="15" t="s">
        <v>14</v>
      </c>
      <c r="E18" s="15"/>
      <c r="F18" s="15" t="s">
        <v>15</v>
      </c>
      <c r="G18" s="15" t="s">
        <v>29</v>
      </c>
      <c r="H18" s="16" t="s">
        <v>28</v>
      </c>
      <c r="I18" s="17">
        <v>0</v>
      </c>
      <c r="J18" s="17">
        <v>26609657</v>
      </c>
      <c r="K18" s="17">
        <v>0</v>
      </c>
      <c r="L18" s="17">
        <v>26609657</v>
      </c>
      <c r="M18" s="17">
        <v>26609657</v>
      </c>
      <c r="N18" s="17">
        <v>26609657</v>
      </c>
      <c r="O18" s="17">
        <v>26609657</v>
      </c>
      <c r="P18" s="17">
        <v>26609657</v>
      </c>
      <c r="Q18" s="23">
        <f t="shared" si="4"/>
        <v>1</v>
      </c>
      <c r="R18" s="23">
        <f t="shared" si="5"/>
        <v>1</v>
      </c>
      <c r="S18" s="23">
        <f t="shared" si="6"/>
        <v>1</v>
      </c>
      <c r="T18" s="17">
        <v>0</v>
      </c>
      <c r="U18" s="19">
        <f t="shared" si="0"/>
        <v>0</v>
      </c>
    </row>
    <row r="19" spans="1:21" ht="25.5" x14ac:dyDescent="0.2">
      <c r="A19" s="15" t="s">
        <v>13</v>
      </c>
      <c r="B19" s="15" t="s">
        <v>26</v>
      </c>
      <c r="C19" s="15" t="s">
        <v>23</v>
      </c>
      <c r="D19" s="15" t="s">
        <v>14</v>
      </c>
      <c r="E19" s="15"/>
      <c r="F19" s="15" t="s">
        <v>30</v>
      </c>
      <c r="G19" s="15" t="s">
        <v>29</v>
      </c>
      <c r="H19" s="16" t="s">
        <v>28</v>
      </c>
      <c r="I19" s="17">
        <v>114300000</v>
      </c>
      <c r="J19" s="17">
        <v>0</v>
      </c>
      <c r="K19" s="17">
        <v>0</v>
      </c>
      <c r="L19" s="17">
        <v>114300000</v>
      </c>
      <c r="M19" s="17">
        <v>114300000</v>
      </c>
      <c r="N19" s="17">
        <v>114300000</v>
      </c>
      <c r="O19" s="17">
        <v>114300000</v>
      </c>
      <c r="P19" s="17">
        <v>114300000</v>
      </c>
      <c r="Q19" s="23">
        <f t="shared" si="4"/>
        <v>1</v>
      </c>
      <c r="R19" s="23">
        <f t="shared" si="5"/>
        <v>1</v>
      </c>
      <c r="S19" s="23">
        <f t="shared" si="6"/>
        <v>1</v>
      </c>
      <c r="T19" s="17">
        <v>0</v>
      </c>
      <c r="U19" s="19">
        <f t="shared" si="0"/>
        <v>0</v>
      </c>
    </row>
    <row r="20" spans="1:21" x14ac:dyDescent="0.2">
      <c r="A20" s="20" t="s">
        <v>66</v>
      </c>
      <c r="B20" s="20"/>
      <c r="C20" s="20"/>
      <c r="D20" s="20"/>
      <c r="E20" s="20"/>
      <c r="F20" s="20"/>
      <c r="G20" s="20"/>
      <c r="H20" s="20"/>
      <c r="I20" s="21">
        <f>SUM(I16:I19)</f>
        <v>114505600</v>
      </c>
      <c r="J20" s="21">
        <f t="shared" ref="J20:P20" si="12">SUM(J16:J19)</f>
        <v>53219314</v>
      </c>
      <c r="K20" s="21">
        <f t="shared" si="12"/>
        <v>26609657</v>
      </c>
      <c r="L20" s="21">
        <f t="shared" si="12"/>
        <v>141115257</v>
      </c>
      <c r="M20" s="21">
        <f t="shared" si="12"/>
        <v>141110657</v>
      </c>
      <c r="N20" s="21">
        <f t="shared" si="12"/>
        <v>141110657</v>
      </c>
      <c r="O20" s="21">
        <f t="shared" si="12"/>
        <v>141110657</v>
      </c>
      <c r="P20" s="21">
        <f t="shared" si="12"/>
        <v>141110657</v>
      </c>
      <c r="Q20" s="24">
        <f t="shared" si="4"/>
        <v>0.99996740253252703</v>
      </c>
      <c r="R20" s="24">
        <f t="shared" si="5"/>
        <v>0.99996740253252703</v>
      </c>
      <c r="S20" s="24">
        <f t="shared" si="6"/>
        <v>0.99996740253252703</v>
      </c>
      <c r="T20" s="21">
        <f t="shared" ref="T20" si="13">SUM(T16:T19)</f>
        <v>4600</v>
      </c>
      <c r="U20" s="22">
        <f t="shared" si="0"/>
        <v>3.2597467472989117E-5</v>
      </c>
    </row>
    <row r="21" spans="1:21" x14ac:dyDescent="0.2">
      <c r="A21" s="25" t="s">
        <v>67</v>
      </c>
      <c r="B21" s="25"/>
      <c r="C21" s="25"/>
      <c r="D21" s="25"/>
      <c r="E21" s="25"/>
      <c r="F21" s="25"/>
      <c r="G21" s="25"/>
      <c r="H21" s="25"/>
      <c r="I21" s="26">
        <f>SUM(I20,I15,I13,I11)</f>
        <v>13149505600</v>
      </c>
      <c r="J21" s="26">
        <f t="shared" ref="J21:P21" si="14">SUM(J20,J15,J13,J11)</f>
        <v>788219314</v>
      </c>
      <c r="K21" s="26">
        <f t="shared" si="14"/>
        <v>53219314</v>
      </c>
      <c r="L21" s="26">
        <f t="shared" si="14"/>
        <v>13884505600</v>
      </c>
      <c r="M21" s="26">
        <f t="shared" si="14"/>
        <v>13006376465.369999</v>
      </c>
      <c r="N21" s="26">
        <f t="shared" si="14"/>
        <v>13006376465.369999</v>
      </c>
      <c r="O21" s="26">
        <f t="shared" si="14"/>
        <v>12968161430.630001</v>
      </c>
      <c r="P21" s="26">
        <f t="shared" si="14"/>
        <v>12968161430.630001</v>
      </c>
      <c r="Q21" s="27">
        <f t="shared" si="4"/>
        <v>0.93675474230569644</v>
      </c>
      <c r="R21" s="27">
        <f t="shared" si="5"/>
        <v>0.93400239117120609</v>
      </c>
      <c r="S21" s="27">
        <f t="shared" si="6"/>
        <v>0.93400239117120609</v>
      </c>
      <c r="T21" s="26">
        <f t="shared" ref="T21" si="15">SUM(T20,T15,T13,T11)</f>
        <v>878129134.63</v>
      </c>
      <c r="U21" s="27">
        <f t="shared" si="0"/>
        <v>6.3245257694303503E-2</v>
      </c>
    </row>
    <row r="22" spans="1:21" ht="76.5" x14ac:dyDescent="0.2">
      <c r="A22" s="15" t="s">
        <v>31</v>
      </c>
      <c r="B22" s="15" t="s">
        <v>32</v>
      </c>
      <c r="C22" s="15" t="s">
        <v>33</v>
      </c>
      <c r="D22" s="15" t="s">
        <v>34</v>
      </c>
      <c r="E22" s="15"/>
      <c r="F22" s="15" t="s">
        <v>30</v>
      </c>
      <c r="G22" s="15" t="s">
        <v>16</v>
      </c>
      <c r="H22" s="16" t="s">
        <v>35</v>
      </c>
      <c r="I22" s="17">
        <v>12605552116</v>
      </c>
      <c r="J22" s="17">
        <v>0</v>
      </c>
      <c r="K22" s="17">
        <v>0</v>
      </c>
      <c r="L22" s="17">
        <v>12605552116</v>
      </c>
      <c r="M22" s="17">
        <v>12605552116</v>
      </c>
      <c r="N22" s="17">
        <v>12605552116</v>
      </c>
      <c r="O22" s="17">
        <v>0</v>
      </c>
      <c r="P22" s="17">
        <v>0</v>
      </c>
      <c r="Q22" s="23">
        <f t="shared" si="4"/>
        <v>1</v>
      </c>
      <c r="R22" s="18">
        <f t="shared" si="5"/>
        <v>0</v>
      </c>
      <c r="S22" s="18">
        <f t="shared" si="6"/>
        <v>0</v>
      </c>
      <c r="T22" s="17">
        <v>0</v>
      </c>
      <c r="U22" s="19">
        <f t="shared" si="0"/>
        <v>0</v>
      </c>
    </row>
    <row r="23" spans="1:21" ht="76.5" x14ac:dyDescent="0.2">
      <c r="A23" s="15" t="s">
        <v>31</v>
      </c>
      <c r="B23" s="15" t="s">
        <v>32</v>
      </c>
      <c r="C23" s="15" t="s">
        <v>33</v>
      </c>
      <c r="D23" s="15" t="s">
        <v>34</v>
      </c>
      <c r="E23" s="15"/>
      <c r="F23" s="15" t="s">
        <v>36</v>
      </c>
      <c r="G23" s="15" t="s">
        <v>16</v>
      </c>
      <c r="H23" s="16" t="s">
        <v>35</v>
      </c>
      <c r="I23" s="17">
        <v>10000000000</v>
      </c>
      <c r="J23" s="17">
        <v>0</v>
      </c>
      <c r="K23" s="17">
        <v>0</v>
      </c>
      <c r="L23" s="17">
        <v>10000000000</v>
      </c>
      <c r="M23" s="17">
        <v>10000000000</v>
      </c>
      <c r="N23" s="17">
        <v>10000000000</v>
      </c>
      <c r="O23" s="17">
        <v>0</v>
      </c>
      <c r="P23" s="17">
        <v>0</v>
      </c>
      <c r="Q23" s="23">
        <f t="shared" si="4"/>
        <v>1</v>
      </c>
      <c r="R23" s="18">
        <f t="shared" si="5"/>
        <v>0</v>
      </c>
      <c r="S23" s="18">
        <f t="shared" si="6"/>
        <v>0</v>
      </c>
      <c r="T23" s="17">
        <v>0</v>
      </c>
      <c r="U23" s="19">
        <f t="shared" si="0"/>
        <v>0</v>
      </c>
    </row>
    <row r="24" spans="1:21" ht="51" x14ac:dyDescent="0.2">
      <c r="A24" s="15" t="s">
        <v>31</v>
      </c>
      <c r="B24" s="15" t="s">
        <v>32</v>
      </c>
      <c r="C24" s="15" t="s">
        <v>33</v>
      </c>
      <c r="D24" s="15" t="s">
        <v>15</v>
      </c>
      <c r="E24" s="15"/>
      <c r="F24" s="15" t="s">
        <v>30</v>
      </c>
      <c r="G24" s="15" t="s">
        <v>16</v>
      </c>
      <c r="H24" s="16" t="s">
        <v>37</v>
      </c>
      <c r="I24" s="17">
        <v>3200000000</v>
      </c>
      <c r="J24" s="17">
        <v>0</v>
      </c>
      <c r="K24" s="17">
        <v>0</v>
      </c>
      <c r="L24" s="17">
        <v>3200000000</v>
      </c>
      <c r="M24" s="17">
        <v>3180443172</v>
      </c>
      <c r="N24" s="17">
        <v>3180443172</v>
      </c>
      <c r="O24" s="17">
        <v>3012347067.2600002</v>
      </c>
      <c r="P24" s="17">
        <v>3012347067.2600002</v>
      </c>
      <c r="Q24" s="18">
        <f t="shared" si="4"/>
        <v>0.99388849125000001</v>
      </c>
      <c r="R24" s="18">
        <f t="shared" si="5"/>
        <v>0.94135845851875011</v>
      </c>
      <c r="S24" s="18">
        <f t="shared" si="6"/>
        <v>0.94135845851875011</v>
      </c>
      <c r="T24" s="17">
        <v>19556828</v>
      </c>
      <c r="U24" s="19">
        <f t="shared" si="0"/>
        <v>6.1115087500000003E-3</v>
      </c>
    </row>
    <row r="25" spans="1:21" ht="51" x14ac:dyDescent="0.2">
      <c r="A25" s="15" t="s">
        <v>31</v>
      </c>
      <c r="B25" s="15" t="s">
        <v>32</v>
      </c>
      <c r="C25" s="15" t="s">
        <v>33</v>
      </c>
      <c r="D25" s="15" t="s">
        <v>30</v>
      </c>
      <c r="E25" s="15"/>
      <c r="F25" s="15" t="s">
        <v>30</v>
      </c>
      <c r="G25" s="15" t="s">
        <v>16</v>
      </c>
      <c r="H25" s="16" t="s">
        <v>38</v>
      </c>
      <c r="I25" s="17">
        <v>145056000</v>
      </c>
      <c r="J25" s="17">
        <v>0</v>
      </c>
      <c r="K25" s="17">
        <v>0</v>
      </c>
      <c r="L25" s="17">
        <v>145056000</v>
      </c>
      <c r="M25" s="17">
        <v>145056000</v>
      </c>
      <c r="N25" s="17">
        <v>145056000</v>
      </c>
      <c r="O25" s="17">
        <v>140156769.55000001</v>
      </c>
      <c r="P25" s="17">
        <v>140156769.55000001</v>
      </c>
      <c r="Q25" s="23">
        <f t="shared" si="4"/>
        <v>1</v>
      </c>
      <c r="R25" s="18">
        <f t="shared" si="5"/>
        <v>0.96622524783531882</v>
      </c>
      <c r="S25" s="18">
        <f t="shared" si="6"/>
        <v>0.96622524783531882</v>
      </c>
      <c r="T25" s="17">
        <v>0</v>
      </c>
      <c r="U25" s="19">
        <f t="shared" si="0"/>
        <v>0</v>
      </c>
    </row>
    <row r="26" spans="1:21" ht="63.75" x14ac:dyDescent="0.2">
      <c r="A26" s="15" t="s">
        <v>31</v>
      </c>
      <c r="B26" s="15" t="s">
        <v>32</v>
      </c>
      <c r="C26" s="15" t="s">
        <v>33</v>
      </c>
      <c r="D26" s="15" t="s">
        <v>39</v>
      </c>
      <c r="E26" s="15"/>
      <c r="F26" s="15" t="s">
        <v>30</v>
      </c>
      <c r="G26" s="15" t="s">
        <v>16</v>
      </c>
      <c r="H26" s="16" t="s">
        <v>40</v>
      </c>
      <c r="I26" s="17">
        <v>300817000</v>
      </c>
      <c r="J26" s="17">
        <v>0</v>
      </c>
      <c r="K26" s="17">
        <v>0</v>
      </c>
      <c r="L26" s="17">
        <v>300817000</v>
      </c>
      <c r="M26" s="17">
        <v>300817000</v>
      </c>
      <c r="N26" s="17">
        <v>300817000</v>
      </c>
      <c r="O26" s="17">
        <v>261969428.38</v>
      </c>
      <c r="P26" s="17">
        <v>261969428.38</v>
      </c>
      <c r="Q26" s="23">
        <f t="shared" si="4"/>
        <v>1</v>
      </c>
      <c r="R26" s="18">
        <f t="shared" si="5"/>
        <v>0.87085978644823925</v>
      </c>
      <c r="S26" s="18">
        <f t="shared" si="6"/>
        <v>0.87085978644823925</v>
      </c>
      <c r="T26" s="17">
        <v>0</v>
      </c>
      <c r="U26" s="19">
        <f t="shared" si="0"/>
        <v>0</v>
      </c>
    </row>
    <row r="27" spans="1:21" ht="63.75" x14ac:dyDescent="0.2">
      <c r="A27" s="15" t="s">
        <v>31</v>
      </c>
      <c r="B27" s="15" t="s">
        <v>32</v>
      </c>
      <c r="C27" s="15" t="s">
        <v>33</v>
      </c>
      <c r="D27" s="15" t="s">
        <v>36</v>
      </c>
      <c r="E27" s="15"/>
      <c r="F27" s="15" t="s">
        <v>30</v>
      </c>
      <c r="G27" s="15" t="s">
        <v>16</v>
      </c>
      <c r="H27" s="16" t="s">
        <v>41</v>
      </c>
      <c r="I27" s="17">
        <v>1512702253</v>
      </c>
      <c r="J27" s="17">
        <v>0</v>
      </c>
      <c r="K27" s="17">
        <v>0</v>
      </c>
      <c r="L27" s="17">
        <v>1512702253</v>
      </c>
      <c r="M27" s="17">
        <v>1512702253</v>
      </c>
      <c r="N27" s="17">
        <v>1512702253</v>
      </c>
      <c r="O27" s="17">
        <v>1487322407.99</v>
      </c>
      <c r="P27" s="17">
        <v>1487322407.99</v>
      </c>
      <c r="Q27" s="23">
        <f t="shared" si="4"/>
        <v>1</v>
      </c>
      <c r="R27" s="18">
        <f t="shared" si="5"/>
        <v>0.98322218073010303</v>
      </c>
      <c r="S27" s="18">
        <f t="shared" si="6"/>
        <v>0.98322218073010303</v>
      </c>
      <c r="T27" s="17">
        <v>0</v>
      </c>
      <c r="U27" s="19">
        <f t="shared" si="0"/>
        <v>0</v>
      </c>
    </row>
    <row r="28" spans="1:21" ht="38.25" x14ac:dyDescent="0.2">
      <c r="A28" s="15" t="s">
        <v>31</v>
      </c>
      <c r="B28" s="15" t="s">
        <v>32</v>
      </c>
      <c r="C28" s="15" t="s">
        <v>33</v>
      </c>
      <c r="D28" s="15" t="s">
        <v>42</v>
      </c>
      <c r="E28" s="15"/>
      <c r="F28" s="15" t="s">
        <v>30</v>
      </c>
      <c r="G28" s="15" t="s">
        <v>16</v>
      </c>
      <c r="H28" s="16" t="s">
        <v>43</v>
      </c>
      <c r="I28" s="17">
        <v>590375000</v>
      </c>
      <c r="J28" s="17">
        <v>0</v>
      </c>
      <c r="K28" s="17">
        <v>0</v>
      </c>
      <c r="L28" s="17">
        <v>590375000</v>
      </c>
      <c r="M28" s="17">
        <v>590375000</v>
      </c>
      <c r="N28" s="17">
        <v>590375000</v>
      </c>
      <c r="O28" s="17">
        <v>590375000</v>
      </c>
      <c r="P28" s="17">
        <v>590375000</v>
      </c>
      <c r="Q28" s="23">
        <f t="shared" si="4"/>
        <v>1</v>
      </c>
      <c r="R28" s="23">
        <f t="shared" si="5"/>
        <v>1</v>
      </c>
      <c r="S28" s="23">
        <f t="shared" si="6"/>
        <v>1</v>
      </c>
      <c r="T28" s="17">
        <v>0</v>
      </c>
      <c r="U28" s="19">
        <f t="shared" si="0"/>
        <v>0</v>
      </c>
    </row>
    <row r="29" spans="1:21" ht="38.25" x14ac:dyDescent="0.2">
      <c r="A29" s="15" t="s">
        <v>31</v>
      </c>
      <c r="B29" s="15" t="s">
        <v>32</v>
      </c>
      <c r="C29" s="15" t="s">
        <v>33</v>
      </c>
      <c r="D29" s="15" t="s">
        <v>44</v>
      </c>
      <c r="E29" s="15"/>
      <c r="F29" s="15" t="s">
        <v>30</v>
      </c>
      <c r="G29" s="15" t="s">
        <v>16</v>
      </c>
      <c r="H29" s="16" t="s">
        <v>45</v>
      </c>
      <c r="I29" s="17">
        <v>2225670587</v>
      </c>
      <c r="J29" s="17">
        <v>0</v>
      </c>
      <c r="K29" s="17">
        <v>0</v>
      </c>
      <c r="L29" s="17">
        <v>2225670587</v>
      </c>
      <c r="M29" s="17">
        <v>2198865044.5</v>
      </c>
      <c r="N29" s="17">
        <v>2198865044.5</v>
      </c>
      <c r="O29" s="17">
        <v>2060958895.9100001</v>
      </c>
      <c r="P29" s="17">
        <v>2060958895.9100001</v>
      </c>
      <c r="Q29" s="18">
        <f t="shared" si="4"/>
        <v>0.98795619501979792</v>
      </c>
      <c r="R29" s="18">
        <f t="shared" si="5"/>
        <v>0.92599457797031137</v>
      </c>
      <c r="S29" s="18">
        <f t="shared" si="6"/>
        <v>0.92599457797031137</v>
      </c>
      <c r="T29" s="17">
        <v>26805542.5</v>
      </c>
      <c r="U29" s="19">
        <f t="shared" si="0"/>
        <v>1.2043804980202131E-2</v>
      </c>
    </row>
    <row r="30" spans="1:21" ht="38.25" x14ac:dyDescent="0.2">
      <c r="A30" s="15" t="s">
        <v>31</v>
      </c>
      <c r="B30" s="15" t="s">
        <v>32</v>
      </c>
      <c r="C30" s="15" t="s">
        <v>33</v>
      </c>
      <c r="D30" s="15" t="s">
        <v>46</v>
      </c>
      <c r="E30" s="15"/>
      <c r="F30" s="15" t="s">
        <v>30</v>
      </c>
      <c r="G30" s="15" t="s">
        <v>16</v>
      </c>
      <c r="H30" s="16" t="s">
        <v>47</v>
      </c>
      <c r="I30" s="17">
        <v>4719264715</v>
      </c>
      <c r="J30" s="17">
        <v>0</v>
      </c>
      <c r="K30" s="17">
        <v>0</v>
      </c>
      <c r="L30" s="17">
        <v>4719264715</v>
      </c>
      <c r="M30" s="17">
        <v>4665405652</v>
      </c>
      <c r="N30" s="17">
        <v>4665405652</v>
      </c>
      <c r="O30" s="17">
        <v>4296134454.4499998</v>
      </c>
      <c r="P30" s="17">
        <v>4296134454.4499998</v>
      </c>
      <c r="Q30" s="18">
        <f t="shared" si="4"/>
        <v>0.98858740370532494</v>
      </c>
      <c r="R30" s="18">
        <f t="shared" si="5"/>
        <v>0.91033979102611107</v>
      </c>
      <c r="S30" s="18">
        <f t="shared" si="6"/>
        <v>0.91033979102611107</v>
      </c>
      <c r="T30" s="17">
        <v>53859063</v>
      </c>
      <c r="U30" s="19">
        <f t="shared" si="0"/>
        <v>1.1412596294675113E-2</v>
      </c>
    </row>
    <row r="31" spans="1:21" ht="38.25" x14ac:dyDescent="0.2">
      <c r="A31" s="15" t="s">
        <v>31</v>
      </c>
      <c r="B31" s="15" t="s">
        <v>32</v>
      </c>
      <c r="C31" s="15" t="s">
        <v>33</v>
      </c>
      <c r="D31" s="15" t="s">
        <v>48</v>
      </c>
      <c r="E31" s="15"/>
      <c r="F31" s="15" t="s">
        <v>30</v>
      </c>
      <c r="G31" s="15" t="s">
        <v>16</v>
      </c>
      <c r="H31" s="16" t="s">
        <v>49</v>
      </c>
      <c r="I31" s="17">
        <v>4212846801</v>
      </c>
      <c r="J31" s="17">
        <v>0</v>
      </c>
      <c r="K31" s="17">
        <v>0</v>
      </c>
      <c r="L31" s="17">
        <v>4212846801</v>
      </c>
      <c r="M31" s="17">
        <v>3977041858</v>
      </c>
      <c r="N31" s="17">
        <v>3977041858</v>
      </c>
      <c r="O31" s="17">
        <v>3780966989.0300002</v>
      </c>
      <c r="P31" s="17">
        <v>3780966989.0300002</v>
      </c>
      <c r="Q31" s="18">
        <f t="shared" si="4"/>
        <v>0.94402717351506182</v>
      </c>
      <c r="R31" s="18">
        <f t="shared" si="5"/>
        <v>0.89748504221243341</v>
      </c>
      <c r="S31" s="18">
        <f t="shared" si="6"/>
        <v>0.89748504221243341</v>
      </c>
      <c r="T31" s="17">
        <v>235804943</v>
      </c>
      <c r="U31" s="19">
        <f t="shared" si="0"/>
        <v>5.5972826484938204E-2</v>
      </c>
    </row>
    <row r="32" spans="1:21" ht="38.25" x14ac:dyDescent="0.2">
      <c r="A32" s="15" t="s">
        <v>31</v>
      </c>
      <c r="B32" s="15" t="s">
        <v>32</v>
      </c>
      <c r="C32" s="15" t="s">
        <v>33</v>
      </c>
      <c r="D32" s="15" t="s">
        <v>50</v>
      </c>
      <c r="E32" s="15" t="s">
        <v>0</v>
      </c>
      <c r="F32" s="15" t="s">
        <v>30</v>
      </c>
      <c r="G32" s="15" t="s">
        <v>16</v>
      </c>
      <c r="H32" s="16" t="s">
        <v>51</v>
      </c>
      <c r="I32" s="17">
        <v>8358376715</v>
      </c>
      <c r="J32" s="17">
        <v>0</v>
      </c>
      <c r="K32" s="17">
        <v>0</v>
      </c>
      <c r="L32" s="17">
        <v>8358376715</v>
      </c>
      <c r="M32" s="17">
        <v>4675829624.8599997</v>
      </c>
      <c r="N32" s="17">
        <v>4675829624.8599997</v>
      </c>
      <c r="O32" s="17">
        <v>4407219992.96</v>
      </c>
      <c r="P32" s="17">
        <v>4407219992.96</v>
      </c>
      <c r="Q32" s="18">
        <f t="shared" si="4"/>
        <v>0.55941838760015727</v>
      </c>
      <c r="R32" s="18">
        <f t="shared" si="5"/>
        <v>0.5272818088051443</v>
      </c>
      <c r="S32" s="18">
        <f t="shared" si="6"/>
        <v>0.5272818088051443</v>
      </c>
      <c r="T32" s="17">
        <v>3682547090.1399999</v>
      </c>
      <c r="U32" s="19">
        <f t="shared" si="0"/>
        <v>0.44058161239984261</v>
      </c>
    </row>
    <row r="33" spans="1:21" ht="102" x14ac:dyDescent="0.2">
      <c r="A33" s="15" t="s">
        <v>31</v>
      </c>
      <c r="B33" s="15" t="s">
        <v>32</v>
      </c>
      <c r="C33" s="15" t="s">
        <v>33</v>
      </c>
      <c r="D33" s="15" t="s">
        <v>52</v>
      </c>
      <c r="E33" s="15" t="s">
        <v>0</v>
      </c>
      <c r="F33" s="15" t="s">
        <v>30</v>
      </c>
      <c r="G33" s="15" t="s">
        <v>16</v>
      </c>
      <c r="H33" s="16" t="s">
        <v>53</v>
      </c>
      <c r="I33" s="17">
        <v>3704207205</v>
      </c>
      <c r="J33" s="17">
        <v>0</v>
      </c>
      <c r="K33" s="17">
        <v>0</v>
      </c>
      <c r="L33" s="17">
        <v>3704207205</v>
      </c>
      <c r="M33" s="17">
        <v>2714356883</v>
      </c>
      <c r="N33" s="17">
        <v>2714356883</v>
      </c>
      <c r="O33" s="17">
        <v>2616288076.9699998</v>
      </c>
      <c r="P33" s="17">
        <v>2616176758.9699998</v>
      </c>
      <c r="Q33" s="18">
        <f t="shared" si="4"/>
        <v>0.7327767408194974</v>
      </c>
      <c r="R33" s="18">
        <f t="shared" si="5"/>
        <v>0.70630176234161279</v>
      </c>
      <c r="S33" s="18">
        <f t="shared" si="6"/>
        <v>0.70627171056701177</v>
      </c>
      <c r="T33" s="17">
        <v>989850322</v>
      </c>
      <c r="U33" s="19">
        <f t="shared" si="0"/>
        <v>0.26722325918050255</v>
      </c>
    </row>
    <row r="34" spans="1:21" ht="76.5" x14ac:dyDescent="0.2">
      <c r="A34" s="15" t="s">
        <v>31</v>
      </c>
      <c r="B34" s="15" t="s">
        <v>54</v>
      </c>
      <c r="C34" s="15" t="s">
        <v>33</v>
      </c>
      <c r="D34" s="15" t="s">
        <v>55</v>
      </c>
      <c r="E34" s="15"/>
      <c r="F34" s="15" t="s">
        <v>30</v>
      </c>
      <c r="G34" s="15" t="s">
        <v>16</v>
      </c>
      <c r="H34" s="16" t="s">
        <v>56</v>
      </c>
      <c r="I34" s="17">
        <v>297987221</v>
      </c>
      <c r="J34" s="17">
        <v>0</v>
      </c>
      <c r="K34" s="17">
        <v>0</v>
      </c>
      <c r="L34" s="17">
        <v>297987221</v>
      </c>
      <c r="M34" s="17">
        <v>296270344.54000002</v>
      </c>
      <c r="N34" s="17">
        <v>296270344.54000002</v>
      </c>
      <c r="O34" s="17">
        <v>283504390</v>
      </c>
      <c r="P34" s="17">
        <v>283504390</v>
      </c>
      <c r="Q34" s="18">
        <f t="shared" si="4"/>
        <v>0.99423842252617944</v>
      </c>
      <c r="R34" s="18">
        <f t="shared" si="5"/>
        <v>0.95139781178737193</v>
      </c>
      <c r="S34" s="18">
        <f t="shared" si="6"/>
        <v>0.95139781178737193</v>
      </c>
      <c r="T34" s="17">
        <v>1716876.46</v>
      </c>
      <c r="U34" s="19">
        <f t="shared" si="0"/>
        <v>5.7615774738205968E-3</v>
      </c>
    </row>
    <row r="35" spans="1:21" ht="76.5" x14ac:dyDescent="0.2">
      <c r="A35" s="15" t="s">
        <v>31</v>
      </c>
      <c r="B35" s="15" t="s">
        <v>54</v>
      </c>
      <c r="C35" s="15" t="s">
        <v>33</v>
      </c>
      <c r="D35" s="15" t="s">
        <v>57</v>
      </c>
      <c r="E35" s="15"/>
      <c r="F35" s="15" t="s">
        <v>30</v>
      </c>
      <c r="G35" s="15" t="s">
        <v>16</v>
      </c>
      <c r="H35" s="16" t="s">
        <v>58</v>
      </c>
      <c r="I35" s="17">
        <v>1917176137</v>
      </c>
      <c r="J35" s="17">
        <v>0</v>
      </c>
      <c r="K35" s="17">
        <v>0</v>
      </c>
      <c r="L35" s="17">
        <v>1917176137</v>
      </c>
      <c r="M35" s="17">
        <v>1778089816.1099999</v>
      </c>
      <c r="N35" s="17">
        <v>1778089816.1099999</v>
      </c>
      <c r="O35" s="17">
        <v>1687952491.1099999</v>
      </c>
      <c r="P35" s="17">
        <v>1687952491.1099999</v>
      </c>
      <c r="Q35" s="18">
        <f t="shared" si="4"/>
        <v>0.92745250777654542</v>
      </c>
      <c r="R35" s="18">
        <f t="shared" si="5"/>
        <v>0.88043683547580054</v>
      </c>
      <c r="S35" s="18">
        <f t="shared" si="6"/>
        <v>0.88043683547580054</v>
      </c>
      <c r="T35" s="17">
        <v>139086320.88999999</v>
      </c>
      <c r="U35" s="19">
        <f t="shared" si="0"/>
        <v>7.2547492223454468E-2</v>
      </c>
    </row>
    <row r="36" spans="1:21" x14ac:dyDescent="0.2">
      <c r="A36" s="25" t="s">
        <v>68</v>
      </c>
      <c r="B36" s="25"/>
      <c r="C36" s="25"/>
      <c r="D36" s="25"/>
      <c r="E36" s="25"/>
      <c r="F36" s="25"/>
      <c r="G36" s="25"/>
      <c r="H36" s="25"/>
      <c r="I36" s="26">
        <f>SUM(I22:I35)</f>
        <v>53790031750</v>
      </c>
      <c r="J36" s="26">
        <f t="shared" ref="J36:P36" si="16">SUM(J22:J35)</f>
        <v>0</v>
      </c>
      <c r="K36" s="26">
        <f t="shared" si="16"/>
        <v>0</v>
      </c>
      <c r="L36" s="26">
        <f t="shared" si="16"/>
        <v>53790031750</v>
      </c>
      <c r="M36" s="26">
        <f t="shared" si="16"/>
        <v>48640804764.010002</v>
      </c>
      <c r="N36" s="26">
        <f t="shared" si="16"/>
        <v>48640804764.010002</v>
      </c>
      <c r="O36" s="26">
        <f t="shared" si="16"/>
        <v>24625195963.610004</v>
      </c>
      <c r="P36" s="26">
        <f t="shared" si="16"/>
        <v>24625084645.610004</v>
      </c>
      <c r="Q36" s="27">
        <f t="shared" si="4"/>
        <v>0.90427172436108483</v>
      </c>
      <c r="R36" s="27">
        <f t="shared" si="5"/>
        <v>0.45780222027123091</v>
      </c>
      <c r="S36" s="27">
        <f t="shared" si="6"/>
        <v>0.45780015077998171</v>
      </c>
      <c r="T36" s="26">
        <f t="shared" ref="T36" si="17">SUM(T22:T35)</f>
        <v>5149226985.9899998</v>
      </c>
      <c r="U36" s="27">
        <f t="shared" si="0"/>
        <v>9.5728275638915186E-2</v>
      </c>
    </row>
    <row r="37" spans="1:21" x14ac:dyDescent="0.2">
      <c r="A37" s="28" t="s">
        <v>69</v>
      </c>
      <c r="B37" s="28"/>
      <c r="C37" s="28"/>
      <c r="D37" s="28"/>
      <c r="E37" s="28"/>
      <c r="F37" s="28"/>
      <c r="G37" s="28"/>
      <c r="H37" s="28"/>
      <c r="I37" s="29">
        <f>SUM(I36,I21)</f>
        <v>66939537350</v>
      </c>
      <c r="J37" s="29">
        <f t="shared" ref="J37:P37" si="18">SUM(J36,J21)</f>
        <v>788219314</v>
      </c>
      <c r="K37" s="29">
        <f t="shared" si="18"/>
        <v>53219314</v>
      </c>
      <c r="L37" s="29">
        <f t="shared" si="18"/>
        <v>67674537350</v>
      </c>
      <c r="M37" s="29">
        <f t="shared" si="18"/>
        <v>61647181229.380005</v>
      </c>
      <c r="N37" s="29">
        <f t="shared" si="18"/>
        <v>61647181229.380005</v>
      </c>
      <c r="O37" s="29">
        <f t="shared" si="18"/>
        <v>37593357394.240005</v>
      </c>
      <c r="P37" s="29">
        <f t="shared" si="18"/>
        <v>37593246076.240005</v>
      </c>
      <c r="Q37" s="30">
        <f t="shared" si="4"/>
        <v>0.91093613112642879</v>
      </c>
      <c r="R37" s="30">
        <f t="shared" si="5"/>
        <v>0.55550224451205654</v>
      </c>
      <c r="S37" s="30">
        <f t="shared" si="6"/>
        <v>0.55550059960978815</v>
      </c>
      <c r="T37" s="29">
        <f t="shared" ref="T37" si="19">SUM(T36,T21)</f>
        <v>6027356120.6199999</v>
      </c>
      <c r="U37" s="30">
        <f t="shared" si="0"/>
        <v>8.9063868873571247E-2</v>
      </c>
    </row>
    <row r="38" spans="1:21" x14ac:dyDescent="0.2">
      <c r="A38" s="1" t="s">
        <v>81</v>
      </c>
    </row>
    <row r="39" spans="1:21" x14ac:dyDescent="0.2">
      <c r="A39" s="1" t="s">
        <v>76</v>
      </c>
    </row>
  </sheetData>
  <mergeCells count="30">
    <mergeCell ref="U6:U7"/>
    <mergeCell ref="E6:E7"/>
    <mergeCell ref="D6:D7"/>
    <mergeCell ref="A6:A7"/>
    <mergeCell ref="B6:B7"/>
    <mergeCell ref="C6:C7"/>
    <mergeCell ref="T6:T7"/>
    <mergeCell ref="K6:K7"/>
    <mergeCell ref="J6:J7"/>
    <mergeCell ref="I6:I7"/>
    <mergeCell ref="H6:H7"/>
    <mergeCell ref="G6:G7"/>
    <mergeCell ref="F6:F7"/>
    <mergeCell ref="Q6:S6"/>
    <mergeCell ref="P6:P7"/>
    <mergeCell ref="O6:O7"/>
    <mergeCell ref="N6:N7"/>
    <mergeCell ref="M6:M7"/>
    <mergeCell ref="L6:L7"/>
    <mergeCell ref="A13:H13"/>
    <mergeCell ref="A15:H15"/>
    <mergeCell ref="A20:H20"/>
    <mergeCell ref="A21:H21"/>
    <mergeCell ref="A36:H36"/>
    <mergeCell ref="A37:H37"/>
    <mergeCell ref="A11:H11"/>
    <mergeCell ref="A1:U1"/>
    <mergeCell ref="A2:U2"/>
    <mergeCell ref="A3:U3"/>
    <mergeCell ref="A4:U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Leydi Bibiana Patiño Amaya</cp:lastModifiedBy>
  <dcterms:modified xsi:type="dcterms:W3CDTF">2023-02-16T21:58:38Z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