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1F64EE3A-151A-4B54-9138-F951D6CA6E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1" l="1"/>
  <c r="S31" i="1"/>
  <c r="R31" i="1"/>
  <c r="T30" i="1"/>
  <c r="S30" i="1"/>
  <c r="R30" i="1"/>
  <c r="Q30" i="1"/>
  <c r="R24" i="1"/>
  <c r="T23" i="1"/>
  <c r="S23" i="1"/>
  <c r="R23" i="1"/>
  <c r="T21" i="1"/>
  <c r="S21" i="1"/>
  <c r="R21" i="1"/>
  <c r="T20" i="1"/>
  <c r="S20" i="1"/>
  <c r="R20" i="1"/>
  <c r="T16" i="1"/>
  <c r="S16" i="1"/>
  <c r="R16" i="1"/>
  <c r="T13" i="1"/>
  <c r="S13" i="1"/>
  <c r="R13" i="1"/>
  <c r="T11" i="1"/>
  <c r="S11" i="1"/>
  <c r="R11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T22" i="1"/>
  <c r="S22" i="1"/>
  <c r="R22" i="1"/>
  <c r="T19" i="1"/>
  <c r="S19" i="1"/>
  <c r="R19" i="1"/>
  <c r="T18" i="1"/>
  <c r="S18" i="1"/>
  <c r="R18" i="1"/>
  <c r="T17" i="1"/>
  <c r="S17" i="1"/>
  <c r="R17" i="1"/>
  <c r="T15" i="1"/>
  <c r="S15" i="1"/>
  <c r="R15" i="1"/>
  <c r="T14" i="1"/>
  <c r="S14" i="1"/>
  <c r="R14" i="1"/>
  <c r="T12" i="1"/>
  <c r="S12" i="1"/>
  <c r="R12" i="1"/>
  <c r="T10" i="1"/>
  <c r="S10" i="1"/>
  <c r="R10" i="1"/>
  <c r="T9" i="1"/>
  <c r="S9" i="1"/>
  <c r="R9" i="1"/>
  <c r="T8" i="1"/>
  <c r="S8" i="1"/>
  <c r="R8" i="1"/>
  <c r="P30" i="1"/>
  <c r="O30" i="1"/>
  <c r="N30" i="1"/>
  <c r="M30" i="1"/>
  <c r="L30" i="1"/>
  <c r="K30" i="1"/>
  <c r="J30" i="1"/>
  <c r="I30" i="1"/>
  <c r="Q23" i="1"/>
  <c r="P23" i="1"/>
  <c r="O23" i="1"/>
  <c r="N23" i="1"/>
  <c r="M23" i="1"/>
  <c r="L23" i="1"/>
  <c r="K23" i="1"/>
  <c r="J23" i="1"/>
  <c r="I23" i="1"/>
  <c r="Q20" i="1"/>
  <c r="P20" i="1"/>
  <c r="O20" i="1"/>
  <c r="N20" i="1"/>
  <c r="N21" i="1" s="1"/>
  <c r="M20" i="1"/>
  <c r="M21" i="1" s="1"/>
  <c r="L20" i="1"/>
  <c r="K20" i="1"/>
  <c r="J20" i="1"/>
  <c r="I20" i="1"/>
  <c r="Q16" i="1"/>
  <c r="P16" i="1"/>
  <c r="O16" i="1"/>
  <c r="N16" i="1"/>
  <c r="M16" i="1"/>
  <c r="L16" i="1"/>
  <c r="K16" i="1"/>
  <c r="J16" i="1"/>
  <c r="I16" i="1"/>
  <c r="Q13" i="1"/>
  <c r="P13" i="1"/>
  <c r="O13" i="1"/>
  <c r="N13" i="1"/>
  <c r="M13" i="1"/>
  <c r="L13" i="1"/>
  <c r="K13" i="1"/>
  <c r="J13" i="1"/>
  <c r="I13" i="1"/>
  <c r="Q11" i="1"/>
  <c r="P11" i="1"/>
  <c r="O11" i="1"/>
  <c r="N11" i="1"/>
  <c r="M11" i="1"/>
  <c r="L11" i="1"/>
  <c r="K11" i="1"/>
  <c r="J11" i="1"/>
  <c r="I11" i="1"/>
  <c r="I21" i="1" l="1"/>
  <c r="I31" i="1" s="1"/>
  <c r="N31" i="1"/>
  <c r="J21" i="1"/>
  <c r="J31" i="1" s="1"/>
  <c r="K21" i="1"/>
  <c r="K31" i="1" s="1"/>
  <c r="L21" i="1"/>
  <c r="L31" i="1" s="1"/>
  <c r="M31" i="1"/>
  <c r="O21" i="1"/>
  <c r="P21" i="1"/>
  <c r="Q21" i="1"/>
  <c r="Q31" i="1" l="1"/>
  <c r="P31" i="1"/>
  <c r="O31" i="1"/>
</calcChain>
</file>

<file path=xl/sharedStrings.xml><?xml version="1.0" encoding="utf-8"?>
<sst xmlns="http://schemas.openxmlformats.org/spreadsheetml/2006/main" count="145" uniqueCount="75">
  <si>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</si>
  <si>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</si>
  <si>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</si>
  <si>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</si>
  <si>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</si>
  <si>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</si>
  <si>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</si>
  <si>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</si>
  <si>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</si>
  <si>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</si>
  <si>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</si>
  <si>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</si>
  <si>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</si>
  <si>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</si>
  <si>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</si>
  <si>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</si>
  <si>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</si>
  <si>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</si>
  <si>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</si>
  <si>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</si>
  <si>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</si>
  <si>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</si>
  <si>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</si>
  <si>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</si>
  <si>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</si>
  <si>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</si>
  <si>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</si>
  <si>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</si>
  <si>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</si>
  <si>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11</t>
  </si>
  <si>
    <t>SSF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</si>
  <si>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</si>
  <si>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</si>
  <si>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</si>
  <si>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</si>
  <si>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</si>
  <si>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</si>
  <si>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4101</t>
  </si>
  <si>
    <t>1500</t>
  </si>
  <si>
    <t>15</t>
  </si>
  <si>
    <t>DIVULGACION DE ACCIONES DE MEMORIA HISTORICA A NIVEL NACIONAL  NACIONAL</t>
  </si>
  <si>
    <t>16</t>
  </si>
  <si>
    <t>IMPLEMENTACION DE LAS ACCIONES DE MEMORIA HISTORICA A NIVEL   NACIONAL</t>
  </si>
  <si>
    <t>17</t>
  </si>
  <si>
    <t>FORTALECIMIENTO DE PROCESOS DE MEMORIA HISTORICA A NIVEL  NACIONAL</t>
  </si>
  <si>
    <t>18</t>
  </si>
  <si>
    <t>IMPLEMENTACION DE ACCIONES DEL MUSEO DE MEMORIA A NIVEL  NACIONAL</t>
  </si>
  <si>
    <t>19</t>
  </si>
  <si>
    <t>CONSOLIDACION DEL ARCHIVO DE LOS DERECHOS HUMANOS, MEMORIA HISTORICA Y CONFLICTO ARMADO Y COLECCIONES DE DERECHOS HUMANOS Y DERECHO INTERNACIONAL HUMANITARIO.  NACIONAL</t>
  </si>
  <si>
    <t>4199</t>
  </si>
  <si>
    <t>2</t>
  </si>
  <si>
    <t>CONSOLIDACION DE LA PLATAFORMA TECNOLOGICA PARA LA ADECUADA GESTION DE LA INFORMACION DEL CENTRO NACIONAL DE MEMORIA HISTORICA A NIVEL   NACIONAL</t>
  </si>
  <si>
    <t>DIRECCIÓN ADMINISTRATIVA Y FINANCIERA</t>
  </si>
  <si>
    <t>*Información tomada del Sistema Integrado de Información Financiera - SIIF Nación</t>
  </si>
  <si>
    <t>CENTRO NACIONAL DE MEMORIA HISTÓRICA</t>
  </si>
  <si>
    <t>SECCION: 41-05-00</t>
  </si>
  <si>
    <t>CIFRAS EN PESOS</t>
  </si>
  <si>
    <t xml:space="preserve">EJECUCION PRESUPUESTO DE GASTOS A 31 DE MARZO DE 2023 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</si>
  <si>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</si>
  <si>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</si>
  <si>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</si>
  <si>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</si>
  <si>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</si>
  <si>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</si>
  <si>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</si>
  <si>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</si>
  <si>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APROPIACIÓN INICIAL</t>
  </si>
  <si>
    <t>APROPIACIÓN ADICIONADA</t>
  </si>
  <si>
    <t>APROPIACIÓN REDUCIDA</t>
  </si>
  <si>
    <t>APROPIACIÓN VIGENTE</t>
  </si>
  <si>
    <t>APROPIACIÓN DISPONIBLE</t>
  </si>
  <si>
    <t>% EJECUCIÓN</t>
  </si>
  <si>
    <t>Comp.</t>
  </si>
  <si>
    <t>Oblig.</t>
  </si>
  <si>
    <t>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</si>
</sst>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43" formatCode="_-* #,##0.00_-;\-* #,##0.00_-;_-* &quot;-&quot;??_-;_-@_-"/>
    <numFmt numFmtId="165" formatCode="0.0%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43" fontId="4" fillId="0" borderId="3" xfId="1" applyFont="1" applyBorder="1" applyAlignment="1">
      <alignment horizontal="center" vertical="center" wrapText="1" readingOrder="1"/>
    </xf>
    <xf numFmtId="165" fontId="2" fillId="0" borderId="2" xfId="2" applyNumberFormat="1" applyFont="1" applyBorder="1" applyAlignment="1">
      <alignment horizontal="center"/>
    </xf>
    <xf numFmtId="43" fontId="4" fillId="0" borderId="4" xfId="1" applyFont="1" applyBorder="1" applyAlignment="1">
      <alignment horizontal="center" vertical="center" wrapText="1" readingOrder="1"/>
    </xf>
    <xf numFmtId="165" fontId="4" fillId="0" borderId="2" xfId="2" applyNumberFormat="1" applyFont="1" applyBorder="1" applyAlignment="1">
      <alignment horizontal="center" vertical="center" wrapText="1" readingOrder="1"/>
    </xf>
    <xf numFmtId="165" fontId="5" fillId="0" borderId="2" xfId="2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right" vertical="center" wrapText="1" readingOrder="1"/>
    </xf>
    <xf numFmtId="165" fontId="4" fillId="2" borderId="2" xfId="2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165" fontId="4" fillId="3" borderId="2" xfId="2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right" vertical="center" wrapText="1" readingOrder="1"/>
    </xf>
    <xf numFmtId="165" fontId="4" fillId="4" borderId="2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7" fontId="5" fillId="0" borderId="1" xfId="0" applyNumberFormat="1" applyFont="1" applyBorder="1" applyAlignment="1">
      <alignment horizontal="right" vertical="center" wrapText="1" readingOrder="1"/>
    </xf>
    <xf numFmtId="7" fontId="4" fillId="2" borderId="2" xfId="1" applyNumberFormat="1" applyFont="1" applyFill="1" applyBorder="1" applyAlignment="1">
      <alignment horizontal="right" vertical="center" wrapText="1" readingOrder="1"/>
    </xf>
    <xf numFmtId="7" fontId="4" fillId="3" borderId="2" xfId="1" applyNumberFormat="1" applyFont="1" applyFill="1" applyBorder="1" applyAlignment="1">
      <alignment horizontal="right" vertical="center" wrapText="1" readingOrder="1"/>
    </xf>
    <xf numFmtId="7" fontId="4" fillId="4" borderId="2" xfId="1" applyNumberFormat="1" applyFont="1" applyFill="1" applyBorder="1" applyAlignment="1">
      <alignment horizontal="right" vertical="center" wrapText="1" readingOrder="1"/>
    </xf>
    <xf numFmtId="7" fontId="3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E42B9461-66ED-4EE5-8C7E-B5182EA97F8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zoomScale="85" zoomScaleNormal="85" workbookViewId="0">
      <selection activeCell="A3" sqref="A3:T3"/>
    </sheetView>
  </sheetViews>
  <sheetFormatPr baseColWidth="10" defaultRowHeight="12.75" x14ac:dyDescent="0.2"/>
  <cols>
    <col min="1" max="1" width="4.7109375" style="3" customWidth="1"/>
    <col min="2" max="2" width="5.28515625" style="3" customWidth="1"/>
    <col min="3" max="3" width="5.42578125" style="3" customWidth="1"/>
    <col min="4" max="4" width="5" style="3" customWidth="1"/>
    <col min="5" max="5" width="5.5703125" style="3" customWidth="1"/>
    <col min="6" max="6" width="4.28515625" style="3" customWidth="1"/>
    <col min="7" max="7" width="5" style="3" customWidth="1"/>
    <col min="8" max="8" width="34.5703125" style="3" customWidth="1"/>
    <col min="9" max="9" width="15.140625" style="3" bestFit="1" customWidth="1"/>
    <col min="10" max="10" width="15" style="3" customWidth="1"/>
    <col min="11" max="11" width="15.42578125" style="3" customWidth="1"/>
    <col min="12" max="12" width="17.5703125" style="3" customWidth="1"/>
    <col min="13" max="13" width="17.140625" style="3" customWidth="1"/>
    <col min="14" max="14" width="16.5703125" style="3" customWidth="1"/>
    <col min="15" max="15" width="16.140625" style="3" customWidth="1"/>
    <col min="16" max="16" width="15" style="3" customWidth="1"/>
    <col min="17" max="17" width="15.28515625" style="3" customWidth="1"/>
    <col min="18" max="18" width="7.28515625" style="3" customWidth="1"/>
    <col min="19" max="19" width="6.42578125" style="3" customWidth="1"/>
    <col min="20" max="16384" width="11.42578125" style="3"/>
  </cols>
  <sheetData>
    <row r="1" spans="1:20" x14ac:dyDescent="0.2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4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66</v>
      </c>
      <c r="J6" s="7" t="s">
        <v>67</v>
      </c>
      <c r="K6" s="7" t="s">
        <v>68</v>
      </c>
      <c r="L6" s="7" t="s">
        <v>69</v>
      </c>
      <c r="M6" s="6" t="s">
        <v>9</v>
      </c>
      <c r="N6" s="7" t="s">
        <v>70</v>
      </c>
      <c r="O6" s="6" t="s">
        <v>10</v>
      </c>
      <c r="P6" s="6" t="s">
        <v>11</v>
      </c>
      <c r="Q6" s="6" t="s">
        <v>12</v>
      </c>
      <c r="R6" s="8" t="s">
        <v>71</v>
      </c>
      <c r="S6" s="8"/>
      <c r="T6" s="8"/>
    </row>
    <row r="7" spans="1:20" x14ac:dyDescent="0.2">
      <c r="A7" s="6"/>
      <c r="B7" s="6"/>
      <c r="C7" s="6"/>
      <c r="D7" s="6"/>
      <c r="E7" s="6"/>
      <c r="F7" s="6"/>
      <c r="G7" s="6"/>
      <c r="H7" s="6"/>
      <c r="I7" s="9"/>
      <c r="J7" s="9"/>
      <c r="K7" s="9"/>
      <c r="L7" s="9"/>
      <c r="M7" s="6"/>
      <c r="N7" s="9"/>
      <c r="O7" s="6"/>
      <c r="P7" s="6"/>
      <c r="Q7" s="6"/>
      <c r="R7" s="10" t="s">
        <v>72</v>
      </c>
      <c r="S7" s="10" t="s">
        <v>73</v>
      </c>
      <c r="T7" s="10" t="s">
        <v>74</v>
      </c>
    </row>
    <row r="8" spans="1:20" x14ac:dyDescent="0.2">
      <c r="A8" s="18" t="s">
        <v>13</v>
      </c>
      <c r="B8" s="18" t="s">
        <v>14</v>
      </c>
      <c r="C8" s="18" t="s">
        <v>14</v>
      </c>
      <c r="D8" s="18" t="s">
        <v>14</v>
      </c>
      <c r="E8" s="18"/>
      <c r="F8" s="18" t="s">
        <v>15</v>
      </c>
      <c r="G8" s="18" t="s">
        <v>16</v>
      </c>
      <c r="H8" s="19" t="s">
        <v>17</v>
      </c>
      <c r="I8" s="20">
        <v>7235000000</v>
      </c>
      <c r="J8" s="20">
        <v>0</v>
      </c>
      <c r="K8" s="20">
        <v>0</v>
      </c>
      <c r="L8" s="20">
        <v>7235000000</v>
      </c>
      <c r="M8" s="20">
        <v>7235000000</v>
      </c>
      <c r="N8" s="20">
        <v>0</v>
      </c>
      <c r="O8" s="20">
        <v>1578557982</v>
      </c>
      <c r="P8" s="20">
        <v>1578416998</v>
      </c>
      <c r="Q8" s="20">
        <v>1578416998</v>
      </c>
      <c r="R8" s="11">
        <f>+O8/$L8</f>
        <v>0.21818354968901174</v>
      </c>
      <c r="S8" s="11">
        <f>+P8/$L8</f>
        <v>0.21816406330338631</v>
      </c>
      <c r="T8" s="11">
        <f>+Q8/$L8</f>
        <v>0.21816406330338631</v>
      </c>
    </row>
    <row r="9" spans="1:20" ht="25.5" x14ac:dyDescent="0.2">
      <c r="A9" s="18" t="s">
        <v>13</v>
      </c>
      <c r="B9" s="18" t="s">
        <v>14</v>
      </c>
      <c r="C9" s="18" t="s">
        <v>14</v>
      </c>
      <c r="D9" s="18" t="s">
        <v>18</v>
      </c>
      <c r="E9" s="18"/>
      <c r="F9" s="18" t="s">
        <v>15</v>
      </c>
      <c r="G9" s="18" t="s">
        <v>16</v>
      </c>
      <c r="H9" s="19" t="s">
        <v>19</v>
      </c>
      <c r="I9" s="20">
        <v>2633000000</v>
      </c>
      <c r="J9" s="20">
        <v>0</v>
      </c>
      <c r="K9" s="20">
        <v>0</v>
      </c>
      <c r="L9" s="20">
        <v>2633000000</v>
      </c>
      <c r="M9" s="20">
        <v>2633000000</v>
      </c>
      <c r="N9" s="20">
        <v>0</v>
      </c>
      <c r="O9" s="20">
        <v>623329485</v>
      </c>
      <c r="P9" s="20">
        <v>623329485</v>
      </c>
      <c r="Q9" s="20">
        <v>623329485</v>
      </c>
      <c r="R9" s="11">
        <f>+O9/$L9</f>
        <v>0.23673736612229396</v>
      </c>
      <c r="S9" s="11">
        <f>+P9/$L9</f>
        <v>0.23673736612229396</v>
      </c>
      <c r="T9" s="11">
        <f>+Q9/$L9</f>
        <v>0.23673736612229396</v>
      </c>
    </row>
    <row r="10" spans="1:20" ht="25.5" x14ac:dyDescent="0.2">
      <c r="A10" s="18" t="s">
        <v>13</v>
      </c>
      <c r="B10" s="18" t="s">
        <v>14</v>
      </c>
      <c r="C10" s="18" t="s">
        <v>14</v>
      </c>
      <c r="D10" s="18" t="s">
        <v>20</v>
      </c>
      <c r="E10" s="18"/>
      <c r="F10" s="18" t="s">
        <v>15</v>
      </c>
      <c r="G10" s="18" t="s">
        <v>16</v>
      </c>
      <c r="H10" s="19" t="s">
        <v>21</v>
      </c>
      <c r="I10" s="20">
        <v>841000000</v>
      </c>
      <c r="J10" s="20">
        <v>0</v>
      </c>
      <c r="K10" s="20">
        <v>0</v>
      </c>
      <c r="L10" s="20">
        <v>841000000</v>
      </c>
      <c r="M10" s="20">
        <v>841000000</v>
      </c>
      <c r="N10" s="20">
        <v>0</v>
      </c>
      <c r="O10" s="20">
        <v>215523954</v>
      </c>
      <c r="P10" s="20">
        <v>215523954</v>
      </c>
      <c r="Q10" s="20">
        <v>215523954</v>
      </c>
      <c r="R10" s="11">
        <f>+O10/$L10</f>
        <v>0.25627105112960763</v>
      </c>
      <c r="S10" s="11">
        <f>+P10/$L10</f>
        <v>0.25627105112960763</v>
      </c>
      <c r="T10" s="11">
        <f>+Q10/$L10</f>
        <v>0.25627105112960763</v>
      </c>
    </row>
    <row r="11" spans="1:20" x14ac:dyDescent="0.2">
      <c r="A11" s="12" t="s">
        <v>58</v>
      </c>
      <c r="B11" s="12"/>
      <c r="C11" s="12"/>
      <c r="D11" s="12"/>
      <c r="E11" s="12"/>
      <c r="F11" s="12"/>
      <c r="G11" s="12"/>
      <c r="H11" s="12"/>
      <c r="I11" s="21">
        <f>SUM(I8:I10)</f>
        <v>10709000000</v>
      </c>
      <c r="J11" s="21">
        <f t="shared" ref="J11:Q11" si="0">SUM(J8:J10)</f>
        <v>0</v>
      </c>
      <c r="K11" s="21">
        <f t="shared" si="0"/>
        <v>0</v>
      </c>
      <c r="L11" s="21">
        <f t="shared" si="0"/>
        <v>10709000000</v>
      </c>
      <c r="M11" s="21">
        <f t="shared" si="0"/>
        <v>10709000000</v>
      </c>
      <c r="N11" s="21">
        <f t="shared" si="0"/>
        <v>0</v>
      </c>
      <c r="O11" s="21">
        <f t="shared" si="0"/>
        <v>2417411421</v>
      </c>
      <c r="P11" s="21">
        <f t="shared" si="0"/>
        <v>2417270437</v>
      </c>
      <c r="Q11" s="21">
        <f t="shared" si="0"/>
        <v>2417270437</v>
      </c>
      <c r="R11" s="13">
        <f>+O11/$L11</f>
        <v>0.22573642926510412</v>
      </c>
      <c r="S11" s="13">
        <f>+P11/$L11</f>
        <v>0.22572326426370343</v>
      </c>
      <c r="T11" s="13">
        <f>+Q11/$L11</f>
        <v>0.22572326426370343</v>
      </c>
    </row>
    <row r="12" spans="1:20" x14ac:dyDescent="0.2">
      <c r="A12" s="18" t="s">
        <v>13</v>
      </c>
      <c r="B12" s="18" t="s">
        <v>18</v>
      </c>
      <c r="C12" s="18"/>
      <c r="D12" s="18"/>
      <c r="E12" s="18"/>
      <c r="F12" s="18" t="s">
        <v>15</v>
      </c>
      <c r="G12" s="18" t="s">
        <v>16</v>
      </c>
      <c r="H12" s="19" t="s">
        <v>22</v>
      </c>
      <c r="I12" s="20">
        <v>3075000000</v>
      </c>
      <c r="J12" s="20">
        <v>0</v>
      </c>
      <c r="K12" s="20">
        <v>0</v>
      </c>
      <c r="L12" s="20">
        <v>3075000000</v>
      </c>
      <c r="M12" s="20">
        <v>2420578864.8800001</v>
      </c>
      <c r="N12" s="20">
        <v>654421135.12</v>
      </c>
      <c r="O12" s="20">
        <v>2271812731.8699999</v>
      </c>
      <c r="P12" s="20">
        <v>724328255.03999996</v>
      </c>
      <c r="Q12" s="20">
        <v>540626119.03999996</v>
      </c>
      <c r="R12" s="11">
        <f>+O12/$L12</f>
        <v>0.73880088841300806</v>
      </c>
      <c r="S12" s="11">
        <f>+P12/$L12</f>
        <v>0.23555390407804877</v>
      </c>
      <c r="T12" s="11">
        <f>+Q12/$L12</f>
        <v>0.17581337204552844</v>
      </c>
    </row>
    <row r="13" spans="1:20" x14ac:dyDescent="0.2">
      <c r="A13" s="12" t="s">
        <v>59</v>
      </c>
      <c r="B13" s="12"/>
      <c r="C13" s="12"/>
      <c r="D13" s="12"/>
      <c r="E13" s="12"/>
      <c r="F13" s="12"/>
      <c r="G13" s="12"/>
      <c r="H13" s="12"/>
      <c r="I13" s="21">
        <f>+I12</f>
        <v>3075000000</v>
      </c>
      <c r="J13" s="21">
        <f t="shared" ref="J13:Q13" si="1">+J12</f>
        <v>0</v>
      </c>
      <c r="K13" s="21">
        <f t="shared" si="1"/>
        <v>0</v>
      </c>
      <c r="L13" s="21">
        <f t="shared" si="1"/>
        <v>3075000000</v>
      </c>
      <c r="M13" s="21">
        <f t="shared" si="1"/>
        <v>2420578864.8800001</v>
      </c>
      <c r="N13" s="21">
        <f t="shared" si="1"/>
        <v>654421135.12</v>
      </c>
      <c r="O13" s="21">
        <f t="shared" si="1"/>
        <v>2271812731.8699999</v>
      </c>
      <c r="P13" s="21">
        <f t="shared" si="1"/>
        <v>724328255.03999996</v>
      </c>
      <c r="Q13" s="21">
        <f t="shared" si="1"/>
        <v>540626119.03999996</v>
      </c>
      <c r="R13" s="13">
        <f>+O13/$L13</f>
        <v>0.73880088841300806</v>
      </c>
      <c r="S13" s="13">
        <f>+P13/$L13</f>
        <v>0.23555390407804877</v>
      </c>
      <c r="T13" s="13">
        <f>+Q13/$L13</f>
        <v>0.17581337204552844</v>
      </c>
    </row>
    <row r="14" spans="1:20" ht="38.25" x14ac:dyDescent="0.2">
      <c r="A14" s="18" t="s">
        <v>13</v>
      </c>
      <c r="B14" s="18" t="s">
        <v>20</v>
      </c>
      <c r="C14" s="18" t="s">
        <v>23</v>
      </c>
      <c r="D14" s="18" t="s">
        <v>18</v>
      </c>
      <c r="E14" s="18" t="s">
        <v>24</v>
      </c>
      <c r="F14" s="18" t="s">
        <v>15</v>
      </c>
      <c r="G14" s="18" t="s">
        <v>16</v>
      </c>
      <c r="H14" s="19" t="s">
        <v>25</v>
      </c>
      <c r="I14" s="20">
        <v>96000000</v>
      </c>
      <c r="J14" s="20">
        <v>0</v>
      </c>
      <c r="K14" s="20">
        <v>0</v>
      </c>
      <c r="L14" s="20">
        <v>96000000</v>
      </c>
      <c r="M14" s="20">
        <v>96000000</v>
      </c>
      <c r="N14" s="20">
        <v>0</v>
      </c>
      <c r="O14" s="20">
        <v>7592554</v>
      </c>
      <c r="P14" s="20">
        <v>1004868</v>
      </c>
      <c r="Q14" s="20">
        <v>1004868</v>
      </c>
      <c r="R14" s="11">
        <f>+O14/$L14</f>
        <v>7.908910416666666E-2</v>
      </c>
      <c r="S14" s="11">
        <f>+P14/$L14</f>
        <v>1.0467374999999999E-2</v>
      </c>
      <c r="T14" s="11">
        <f>+Q14/$L14</f>
        <v>1.0467374999999999E-2</v>
      </c>
    </row>
    <row r="15" spans="1:20" x14ac:dyDescent="0.2">
      <c r="A15" s="18" t="s">
        <v>13</v>
      </c>
      <c r="B15" s="18" t="s">
        <v>20</v>
      </c>
      <c r="C15" s="18" t="s">
        <v>15</v>
      </c>
      <c r="D15" s="18"/>
      <c r="E15" s="18"/>
      <c r="F15" s="18" t="s">
        <v>15</v>
      </c>
      <c r="G15" s="18" t="s">
        <v>16</v>
      </c>
      <c r="H15" s="19" t="s">
        <v>26</v>
      </c>
      <c r="I15" s="20">
        <v>0</v>
      </c>
      <c r="J15" s="20">
        <v>62288737</v>
      </c>
      <c r="K15" s="20">
        <v>0</v>
      </c>
      <c r="L15" s="20">
        <v>62288737</v>
      </c>
      <c r="M15" s="20">
        <v>62288737</v>
      </c>
      <c r="N15" s="20">
        <v>0</v>
      </c>
      <c r="O15" s="20">
        <v>62288737</v>
      </c>
      <c r="P15" s="20">
        <v>62288737</v>
      </c>
      <c r="Q15" s="20">
        <v>62288737</v>
      </c>
      <c r="R15" s="11">
        <f>+O15/$L15</f>
        <v>1</v>
      </c>
      <c r="S15" s="11">
        <f>+P15/$L15</f>
        <v>1</v>
      </c>
      <c r="T15" s="11">
        <f>+Q15/$L15</f>
        <v>1</v>
      </c>
    </row>
    <row r="16" spans="1:20" x14ac:dyDescent="0.2">
      <c r="A16" s="12" t="s">
        <v>60</v>
      </c>
      <c r="B16" s="12"/>
      <c r="C16" s="12"/>
      <c r="D16" s="12"/>
      <c r="E16" s="12"/>
      <c r="F16" s="12"/>
      <c r="G16" s="12"/>
      <c r="H16" s="12"/>
      <c r="I16" s="21">
        <f>+I14+I15</f>
        <v>96000000</v>
      </c>
      <c r="J16" s="21">
        <f t="shared" ref="J16:Q16" si="2">+J14+J15</f>
        <v>62288737</v>
      </c>
      <c r="K16" s="21">
        <f t="shared" si="2"/>
        <v>0</v>
      </c>
      <c r="L16" s="21">
        <f t="shared" si="2"/>
        <v>158288737</v>
      </c>
      <c r="M16" s="21">
        <f t="shared" si="2"/>
        <v>158288737</v>
      </c>
      <c r="N16" s="21">
        <f t="shared" si="2"/>
        <v>0</v>
      </c>
      <c r="O16" s="21">
        <f t="shared" si="2"/>
        <v>69881291</v>
      </c>
      <c r="P16" s="21">
        <f t="shared" si="2"/>
        <v>63293605</v>
      </c>
      <c r="Q16" s="21">
        <f t="shared" si="2"/>
        <v>63293605</v>
      </c>
      <c r="R16" s="13">
        <f>+O16/$L16</f>
        <v>0.4414798697901039</v>
      </c>
      <c r="S16" s="13">
        <f>+P16/$L16</f>
        <v>0.39986170968058199</v>
      </c>
      <c r="T16" s="13">
        <f>+Q16/$L16</f>
        <v>0.39986170968058199</v>
      </c>
    </row>
    <row r="17" spans="1:20" x14ac:dyDescent="0.2">
      <c r="A17" s="18" t="s">
        <v>13</v>
      </c>
      <c r="B17" s="18" t="s">
        <v>27</v>
      </c>
      <c r="C17" s="18" t="s">
        <v>14</v>
      </c>
      <c r="D17" s="18"/>
      <c r="E17" s="18"/>
      <c r="F17" s="18" t="s">
        <v>15</v>
      </c>
      <c r="G17" s="18" t="s">
        <v>16</v>
      </c>
      <c r="H17" s="19" t="s">
        <v>28</v>
      </c>
      <c r="I17" s="20">
        <v>211200</v>
      </c>
      <c r="J17" s="20">
        <v>0</v>
      </c>
      <c r="K17" s="20">
        <v>0</v>
      </c>
      <c r="L17" s="20">
        <v>211200</v>
      </c>
      <c r="M17" s="20">
        <v>0</v>
      </c>
      <c r="N17" s="20">
        <v>211200</v>
      </c>
      <c r="O17" s="20">
        <v>0</v>
      </c>
      <c r="P17" s="20">
        <v>0</v>
      </c>
      <c r="Q17" s="20">
        <v>0</v>
      </c>
      <c r="R17" s="11">
        <f>+O17/$L17</f>
        <v>0</v>
      </c>
      <c r="S17" s="11">
        <f>+P17/$L17</f>
        <v>0</v>
      </c>
      <c r="T17" s="11">
        <f>+Q17/$L17</f>
        <v>0</v>
      </c>
    </row>
    <row r="18" spans="1:20" x14ac:dyDescent="0.2">
      <c r="A18" s="18" t="s">
        <v>13</v>
      </c>
      <c r="B18" s="18" t="s">
        <v>27</v>
      </c>
      <c r="C18" s="18" t="s">
        <v>23</v>
      </c>
      <c r="D18" s="18" t="s">
        <v>14</v>
      </c>
      <c r="E18" s="18"/>
      <c r="F18" s="18" t="s">
        <v>29</v>
      </c>
      <c r="G18" s="18" t="s">
        <v>30</v>
      </c>
      <c r="H18" s="19" t="s">
        <v>31</v>
      </c>
      <c r="I18" s="20">
        <v>152473967</v>
      </c>
      <c r="J18" s="20">
        <v>0</v>
      </c>
      <c r="K18" s="20">
        <v>0</v>
      </c>
      <c r="L18" s="20">
        <v>152473967</v>
      </c>
      <c r="M18" s="20">
        <v>0</v>
      </c>
      <c r="N18" s="20">
        <v>152473967</v>
      </c>
      <c r="O18" s="20">
        <v>0</v>
      </c>
      <c r="P18" s="20">
        <v>0</v>
      </c>
      <c r="Q18" s="20">
        <v>0</v>
      </c>
      <c r="R18" s="11">
        <f>+O18/$L18</f>
        <v>0</v>
      </c>
      <c r="S18" s="11">
        <f>+P18/$L18</f>
        <v>0</v>
      </c>
      <c r="T18" s="11">
        <f>+Q18/$L18</f>
        <v>0</v>
      </c>
    </row>
    <row r="19" spans="1:20" ht="25.5" x14ac:dyDescent="0.2">
      <c r="A19" s="18" t="s">
        <v>13</v>
      </c>
      <c r="B19" s="18" t="s">
        <v>27</v>
      </c>
      <c r="C19" s="18" t="s">
        <v>32</v>
      </c>
      <c r="D19" s="18"/>
      <c r="E19" s="18"/>
      <c r="F19" s="18" t="s">
        <v>15</v>
      </c>
      <c r="G19" s="18" t="s">
        <v>16</v>
      </c>
      <c r="H19" s="19" t="s">
        <v>33</v>
      </c>
      <c r="I19" s="20">
        <v>87500000</v>
      </c>
      <c r="J19" s="20">
        <v>0</v>
      </c>
      <c r="K19" s="20">
        <v>62288737</v>
      </c>
      <c r="L19" s="20">
        <v>25211263</v>
      </c>
      <c r="M19" s="20">
        <v>19090908</v>
      </c>
      <c r="N19" s="20">
        <v>6120355</v>
      </c>
      <c r="O19" s="20">
        <v>19090908</v>
      </c>
      <c r="P19" s="20">
        <v>19090908</v>
      </c>
      <c r="Q19" s="20">
        <v>19090908</v>
      </c>
      <c r="R19" s="11">
        <f>+O19/$L19</f>
        <v>0.75723727129418306</v>
      </c>
      <c r="S19" s="11">
        <f>+P19/$L19</f>
        <v>0.75723727129418306</v>
      </c>
      <c r="T19" s="11">
        <f>+Q19/$L19</f>
        <v>0.75723727129418306</v>
      </c>
    </row>
    <row r="20" spans="1:20" x14ac:dyDescent="0.2">
      <c r="A20" s="12" t="s">
        <v>61</v>
      </c>
      <c r="B20" s="12"/>
      <c r="C20" s="12"/>
      <c r="D20" s="12"/>
      <c r="E20" s="12"/>
      <c r="F20" s="12"/>
      <c r="G20" s="12"/>
      <c r="H20" s="12"/>
      <c r="I20" s="21">
        <f>SUM(I17:I19)</f>
        <v>240185167</v>
      </c>
      <c r="J20" s="21">
        <f t="shared" ref="J20:Q20" si="3">SUM(J17:J19)</f>
        <v>0</v>
      </c>
      <c r="K20" s="21">
        <f t="shared" si="3"/>
        <v>62288737</v>
      </c>
      <c r="L20" s="21">
        <f t="shared" si="3"/>
        <v>177896430</v>
      </c>
      <c r="M20" s="21">
        <f t="shared" si="3"/>
        <v>19090908</v>
      </c>
      <c r="N20" s="21">
        <f t="shared" si="3"/>
        <v>158805522</v>
      </c>
      <c r="O20" s="21">
        <f t="shared" si="3"/>
        <v>19090908</v>
      </c>
      <c r="P20" s="21">
        <f t="shared" si="3"/>
        <v>19090908</v>
      </c>
      <c r="Q20" s="21">
        <f t="shared" si="3"/>
        <v>19090908</v>
      </c>
      <c r="R20" s="13">
        <f>+O20/$L20</f>
        <v>0.107314733634621</v>
      </c>
      <c r="S20" s="13">
        <f>+P20/$L20</f>
        <v>0.107314733634621</v>
      </c>
      <c r="T20" s="13">
        <f>+Q20/$L20</f>
        <v>0.107314733634621</v>
      </c>
    </row>
    <row r="21" spans="1:20" x14ac:dyDescent="0.2">
      <c r="A21" s="14" t="s">
        <v>62</v>
      </c>
      <c r="B21" s="14"/>
      <c r="C21" s="14"/>
      <c r="D21" s="14"/>
      <c r="E21" s="14"/>
      <c r="F21" s="14"/>
      <c r="G21" s="14"/>
      <c r="H21" s="14"/>
      <c r="I21" s="22">
        <f>SUM(I20,I16,I13,I11)</f>
        <v>14120185167</v>
      </c>
      <c r="J21" s="22">
        <f t="shared" ref="J21:Q21" si="4">SUM(J20,J16,J13,J11)</f>
        <v>62288737</v>
      </c>
      <c r="K21" s="22">
        <f t="shared" si="4"/>
        <v>62288737</v>
      </c>
      <c r="L21" s="22">
        <f t="shared" si="4"/>
        <v>14120185167</v>
      </c>
      <c r="M21" s="22">
        <f t="shared" si="4"/>
        <v>13306958509.880001</v>
      </c>
      <c r="N21" s="22">
        <f t="shared" si="4"/>
        <v>813226657.12</v>
      </c>
      <c r="O21" s="22">
        <f t="shared" si="4"/>
        <v>4778196351.8699999</v>
      </c>
      <c r="P21" s="22">
        <f t="shared" si="4"/>
        <v>3223983205.04</v>
      </c>
      <c r="Q21" s="22">
        <f t="shared" si="4"/>
        <v>3040281069.04</v>
      </c>
      <c r="R21" s="15">
        <f>+O21/$L21</f>
        <v>0.33839473741725612</v>
      </c>
      <c r="S21" s="15">
        <f>+P21/$L21</f>
        <v>0.22832442825004209</v>
      </c>
      <c r="T21" s="15">
        <f>+Q21/$L21</f>
        <v>0.21531453257039287</v>
      </c>
    </row>
    <row r="22" spans="1:20" x14ac:dyDescent="0.2">
      <c r="A22" s="18" t="s">
        <v>34</v>
      </c>
      <c r="B22" s="18" t="s">
        <v>15</v>
      </c>
      <c r="C22" s="18" t="s">
        <v>23</v>
      </c>
      <c r="D22" s="18" t="s">
        <v>14</v>
      </c>
      <c r="E22" s="18"/>
      <c r="F22" s="18" t="s">
        <v>29</v>
      </c>
      <c r="G22" s="18" t="s">
        <v>16</v>
      </c>
      <c r="H22" s="19" t="s">
        <v>35</v>
      </c>
      <c r="I22" s="20">
        <v>9568491</v>
      </c>
      <c r="J22" s="20">
        <v>0</v>
      </c>
      <c r="K22" s="20">
        <v>0</v>
      </c>
      <c r="L22" s="20">
        <v>9568491</v>
      </c>
      <c r="M22" s="20">
        <v>0</v>
      </c>
      <c r="N22" s="20">
        <v>9568491</v>
      </c>
      <c r="O22" s="20">
        <v>0</v>
      </c>
      <c r="P22" s="20">
        <v>0</v>
      </c>
      <c r="Q22" s="20">
        <v>0</v>
      </c>
      <c r="R22" s="11">
        <f>+O22/$L22</f>
        <v>0</v>
      </c>
      <c r="S22" s="11">
        <f>+P22/$L22</f>
        <v>0</v>
      </c>
      <c r="T22" s="11">
        <f>+Q22/$L22</f>
        <v>0</v>
      </c>
    </row>
    <row r="23" spans="1:20" x14ac:dyDescent="0.2">
      <c r="A23" s="14" t="s">
        <v>63</v>
      </c>
      <c r="B23" s="14"/>
      <c r="C23" s="14"/>
      <c r="D23" s="14"/>
      <c r="E23" s="14"/>
      <c r="F23" s="14"/>
      <c r="G23" s="14"/>
      <c r="H23" s="14"/>
      <c r="I23" s="22">
        <f>+I22</f>
        <v>9568491</v>
      </c>
      <c r="J23" s="22">
        <f t="shared" ref="J23:Q23" si="5">+J22</f>
        <v>0</v>
      </c>
      <c r="K23" s="22">
        <f t="shared" si="5"/>
        <v>0</v>
      </c>
      <c r="L23" s="22">
        <f t="shared" si="5"/>
        <v>9568491</v>
      </c>
      <c r="M23" s="22">
        <f t="shared" si="5"/>
        <v>0</v>
      </c>
      <c r="N23" s="22">
        <f t="shared" si="5"/>
        <v>9568491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15">
        <f>+O23/$L23</f>
        <v>0</v>
      </c>
      <c r="S23" s="15">
        <f>+P23/$L23</f>
        <v>0</v>
      </c>
      <c r="T23" s="15">
        <f>+Q23/$L23</f>
        <v>0</v>
      </c>
    </row>
    <row r="24" spans="1:20" ht="25.5" x14ac:dyDescent="0.2">
      <c r="A24" s="18" t="s">
        <v>36</v>
      </c>
      <c r="B24" s="18" t="s">
        <v>37</v>
      </c>
      <c r="C24" s="18" t="s">
        <v>38</v>
      </c>
      <c r="D24" s="18" t="s">
        <v>39</v>
      </c>
      <c r="E24" s="18"/>
      <c r="F24" s="18" t="s">
        <v>29</v>
      </c>
      <c r="G24" s="18" t="s">
        <v>16</v>
      </c>
      <c r="H24" s="19" t="s">
        <v>40</v>
      </c>
      <c r="I24" s="20">
        <v>3959100500</v>
      </c>
      <c r="J24" s="20">
        <v>0</v>
      </c>
      <c r="K24" s="20">
        <v>0</v>
      </c>
      <c r="L24" s="20">
        <v>3959100500</v>
      </c>
      <c r="M24" s="20">
        <v>3151855710</v>
      </c>
      <c r="N24" s="20">
        <v>807244790</v>
      </c>
      <c r="O24" s="20">
        <v>1120033241</v>
      </c>
      <c r="P24" s="20">
        <v>218051950</v>
      </c>
      <c r="Q24" s="20">
        <v>196751469</v>
      </c>
      <c r="R24" s="11">
        <f>+O24/$L24</f>
        <v>0.28290093696787944</v>
      </c>
      <c r="S24" s="11">
        <f t="shared" ref="R23:T29" si="6">+P24/$L24</f>
        <v>5.5076134086517882E-2</v>
      </c>
      <c r="T24" s="11">
        <f t="shared" si="6"/>
        <v>4.969600266525187E-2</v>
      </c>
    </row>
    <row r="25" spans="1:20" ht="25.5" x14ac:dyDescent="0.2">
      <c r="A25" s="18" t="s">
        <v>36</v>
      </c>
      <c r="B25" s="18" t="s">
        <v>37</v>
      </c>
      <c r="C25" s="18" t="s">
        <v>38</v>
      </c>
      <c r="D25" s="18" t="s">
        <v>41</v>
      </c>
      <c r="E25" s="18"/>
      <c r="F25" s="18" t="s">
        <v>29</v>
      </c>
      <c r="G25" s="18" t="s">
        <v>16</v>
      </c>
      <c r="H25" s="19" t="s">
        <v>42</v>
      </c>
      <c r="I25" s="20">
        <v>8550532452</v>
      </c>
      <c r="J25" s="20">
        <v>0</v>
      </c>
      <c r="K25" s="20">
        <v>0</v>
      </c>
      <c r="L25" s="20">
        <v>8550532452</v>
      </c>
      <c r="M25" s="20">
        <v>6822540016</v>
      </c>
      <c r="N25" s="20">
        <v>1727992436</v>
      </c>
      <c r="O25" s="20">
        <v>5233255655</v>
      </c>
      <c r="P25" s="20">
        <v>469089847</v>
      </c>
      <c r="Q25" s="20">
        <v>263193456</v>
      </c>
      <c r="R25" s="11">
        <f t="shared" si="6"/>
        <v>0.61203857003968487</v>
      </c>
      <c r="S25" s="11">
        <f t="shared" si="6"/>
        <v>5.4860893123711639E-2</v>
      </c>
      <c r="T25" s="11">
        <f t="shared" si="6"/>
        <v>3.0780943464922831E-2</v>
      </c>
    </row>
    <row r="26" spans="1:20" ht="25.5" x14ac:dyDescent="0.2">
      <c r="A26" s="18" t="s">
        <v>36</v>
      </c>
      <c r="B26" s="18" t="s">
        <v>37</v>
      </c>
      <c r="C26" s="18" t="s">
        <v>38</v>
      </c>
      <c r="D26" s="18" t="s">
        <v>43</v>
      </c>
      <c r="E26" s="18"/>
      <c r="F26" s="18" t="s">
        <v>29</v>
      </c>
      <c r="G26" s="18" t="s">
        <v>16</v>
      </c>
      <c r="H26" s="19" t="s">
        <v>44</v>
      </c>
      <c r="I26" s="20">
        <v>4955414367</v>
      </c>
      <c r="J26" s="20">
        <v>0</v>
      </c>
      <c r="K26" s="20">
        <v>0</v>
      </c>
      <c r="L26" s="20">
        <v>4955414367</v>
      </c>
      <c r="M26" s="20">
        <v>3021883817</v>
      </c>
      <c r="N26" s="20">
        <v>1933530550</v>
      </c>
      <c r="O26" s="20">
        <v>1956325490</v>
      </c>
      <c r="P26" s="20">
        <v>274935630</v>
      </c>
      <c r="Q26" s="20">
        <v>269893001</v>
      </c>
      <c r="R26" s="11">
        <f t="shared" si="6"/>
        <v>0.39478544983602581</v>
      </c>
      <c r="S26" s="11">
        <f t="shared" si="6"/>
        <v>5.5481864812537481E-2</v>
      </c>
      <c r="T26" s="11">
        <f t="shared" si="6"/>
        <v>5.4464264945696721E-2</v>
      </c>
    </row>
    <row r="27" spans="1:20" ht="25.5" x14ac:dyDescent="0.2">
      <c r="A27" s="18" t="s">
        <v>36</v>
      </c>
      <c r="B27" s="18" t="s">
        <v>37</v>
      </c>
      <c r="C27" s="18" t="s">
        <v>38</v>
      </c>
      <c r="D27" s="18" t="s">
        <v>45</v>
      </c>
      <c r="E27" s="18" t="s">
        <v>0</v>
      </c>
      <c r="F27" s="18" t="s">
        <v>29</v>
      </c>
      <c r="G27" s="18" t="s">
        <v>16</v>
      </c>
      <c r="H27" s="19" t="s">
        <v>46</v>
      </c>
      <c r="I27" s="20">
        <v>8009128016</v>
      </c>
      <c r="J27" s="20">
        <v>0</v>
      </c>
      <c r="K27" s="20">
        <v>0</v>
      </c>
      <c r="L27" s="20">
        <v>8009128016</v>
      </c>
      <c r="M27" s="20">
        <v>3784142629</v>
      </c>
      <c r="N27" s="20">
        <v>4224985387</v>
      </c>
      <c r="O27" s="20">
        <v>2183318161</v>
      </c>
      <c r="P27" s="20">
        <v>242822488</v>
      </c>
      <c r="Q27" s="20">
        <v>186364032</v>
      </c>
      <c r="R27" s="11">
        <f t="shared" si="6"/>
        <v>0.27260372872531696</v>
      </c>
      <c r="S27" s="11">
        <f t="shared" si="6"/>
        <v>3.0318217852793528E-2</v>
      </c>
      <c r="T27" s="11">
        <f t="shared" si="6"/>
        <v>2.3268954076860394E-2</v>
      </c>
    </row>
    <row r="28" spans="1:20" ht="76.5" x14ac:dyDescent="0.2">
      <c r="A28" s="18" t="s">
        <v>36</v>
      </c>
      <c r="B28" s="18" t="s">
        <v>37</v>
      </c>
      <c r="C28" s="18" t="s">
        <v>38</v>
      </c>
      <c r="D28" s="18" t="s">
        <v>47</v>
      </c>
      <c r="E28" s="18" t="s">
        <v>0</v>
      </c>
      <c r="F28" s="18" t="s">
        <v>29</v>
      </c>
      <c r="G28" s="18" t="s">
        <v>16</v>
      </c>
      <c r="H28" s="19" t="s">
        <v>48</v>
      </c>
      <c r="I28" s="20">
        <v>5012000000</v>
      </c>
      <c r="J28" s="20">
        <v>0</v>
      </c>
      <c r="K28" s="20">
        <v>0</v>
      </c>
      <c r="L28" s="20">
        <v>5012000000</v>
      </c>
      <c r="M28" s="20">
        <v>3136082326.5</v>
      </c>
      <c r="N28" s="20">
        <v>1875917673.5</v>
      </c>
      <c r="O28" s="20">
        <v>2456017942.5</v>
      </c>
      <c r="P28" s="20">
        <v>448440619.5</v>
      </c>
      <c r="Q28" s="20">
        <v>321613651.5</v>
      </c>
      <c r="R28" s="11">
        <f t="shared" si="6"/>
        <v>0.49002752244612929</v>
      </c>
      <c r="S28" s="11">
        <f t="shared" si="6"/>
        <v>8.9473387769353555E-2</v>
      </c>
      <c r="T28" s="11">
        <f t="shared" si="6"/>
        <v>6.4168725359138062E-2</v>
      </c>
    </row>
    <row r="29" spans="1:20" ht="63.75" x14ac:dyDescent="0.2">
      <c r="A29" s="18" t="s">
        <v>36</v>
      </c>
      <c r="B29" s="18" t="s">
        <v>49</v>
      </c>
      <c r="C29" s="18" t="s">
        <v>38</v>
      </c>
      <c r="D29" s="18" t="s">
        <v>50</v>
      </c>
      <c r="E29" s="18"/>
      <c r="F29" s="18" t="s">
        <v>29</v>
      </c>
      <c r="G29" s="18" t="s">
        <v>16</v>
      </c>
      <c r="H29" s="19" t="s">
        <v>51</v>
      </c>
      <c r="I29" s="20">
        <v>3978599712</v>
      </c>
      <c r="J29" s="20">
        <v>0</v>
      </c>
      <c r="K29" s="20">
        <v>0</v>
      </c>
      <c r="L29" s="20">
        <v>3978599712</v>
      </c>
      <c r="M29" s="20">
        <v>1225348189.6400001</v>
      </c>
      <c r="N29" s="20">
        <v>2753251522.3600001</v>
      </c>
      <c r="O29" s="20">
        <v>930243455.60000002</v>
      </c>
      <c r="P29" s="20">
        <v>175390154.59999999</v>
      </c>
      <c r="Q29" s="20">
        <v>140106733.59999999</v>
      </c>
      <c r="R29" s="11">
        <f t="shared" si="6"/>
        <v>0.23381177372387041</v>
      </c>
      <c r="S29" s="11">
        <f t="shared" si="6"/>
        <v>4.4083387949533939E-2</v>
      </c>
      <c r="T29" s="11">
        <f t="shared" si="6"/>
        <v>3.5215086649058702E-2</v>
      </c>
    </row>
    <row r="30" spans="1:20" x14ac:dyDescent="0.2">
      <c r="A30" s="14" t="s">
        <v>64</v>
      </c>
      <c r="B30" s="14"/>
      <c r="C30" s="14"/>
      <c r="D30" s="14"/>
      <c r="E30" s="14"/>
      <c r="F30" s="14"/>
      <c r="G30" s="14"/>
      <c r="H30" s="14"/>
      <c r="I30" s="22">
        <f>SUM(I24:I29)</f>
        <v>34464775047</v>
      </c>
      <c r="J30" s="22">
        <f t="shared" ref="J30:Q30" si="7">SUM(J24:J29)</f>
        <v>0</v>
      </c>
      <c r="K30" s="22">
        <f t="shared" si="7"/>
        <v>0</v>
      </c>
      <c r="L30" s="22">
        <f t="shared" si="7"/>
        <v>34464775047</v>
      </c>
      <c r="M30" s="22">
        <f t="shared" si="7"/>
        <v>21141852688.139999</v>
      </c>
      <c r="N30" s="22">
        <f t="shared" si="7"/>
        <v>13322922358.860001</v>
      </c>
      <c r="O30" s="22">
        <f t="shared" si="7"/>
        <v>13879193945.1</v>
      </c>
      <c r="P30" s="22">
        <f t="shared" si="7"/>
        <v>1828730689.0999999</v>
      </c>
      <c r="Q30" s="22">
        <f>SUM(Q24:Q29)</f>
        <v>1377922343.0999999</v>
      </c>
      <c r="R30" s="15">
        <f>+O30/$L30</f>
        <v>0.40270664544227514</v>
      </c>
      <c r="S30" s="15">
        <f>+P30/$L30</f>
        <v>5.3060862477881818E-2</v>
      </c>
      <c r="T30" s="15">
        <f>+Q30/$L30</f>
        <v>3.9980598777183712E-2</v>
      </c>
    </row>
    <row r="31" spans="1:20" x14ac:dyDescent="0.2">
      <c r="A31" s="16" t="s">
        <v>65</v>
      </c>
      <c r="B31" s="16"/>
      <c r="C31" s="16"/>
      <c r="D31" s="16"/>
      <c r="E31" s="16"/>
      <c r="F31" s="16"/>
      <c r="G31" s="16"/>
      <c r="H31" s="16"/>
      <c r="I31" s="23">
        <f>SUM(I30,I23,I21)</f>
        <v>48594528705</v>
      </c>
      <c r="J31" s="23">
        <f t="shared" ref="J31:Q31" si="8">SUM(J30,J23,J21)</f>
        <v>62288737</v>
      </c>
      <c r="K31" s="23">
        <f t="shared" si="8"/>
        <v>62288737</v>
      </c>
      <c r="L31" s="23">
        <f t="shared" si="8"/>
        <v>48594528705</v>
      </c>
      <c r="M31" s="23">
        <f t="shared" si="8"/>
        <v>34448811198.020004</v>
      </c>
      <c r="N31" s="23">
        <f t="shared" si="8"/>
        <v>14145717506.980001</v>
      </c>
      <c r="O31" s="23">
        <f t="shared" si="8"/>
        <v>18657390296.970001</v>
      </c>
      <c r="P31" s="23">
        <f t="shared" si="8"/>
        <v>5052713894.1399994</v>
      </c>
      <c r="Q31" s="23">
        <f t="shared" si="8"/>
        <v>4418203412.1399994</v>
      </c>
      <c r="R31" s="17">
        <f>+O31/$L31</f>
        <v>0.38394014293733236</v>
      </c>
      <c r="S31" s="17">
        <f>+P31/$L31</f>
        <v>0.10397701199682824</v>
      </c>
      <c r="T31" s="17">
        <f>+Q31/$L31</f>
        <v>9.0919770803032818E-2</v>
      </c>
    </row>
    <row r="32" spans="1:20" x14ac:dyDescent="0.2">
      <c r="A32" s="1" t="s">
        <v>52</v>
      </c>
      <c r="N32" s="24"/>
    </row>
    <row r="33" spans="1:1" x14ac:dyDescent="0.2">
      <c r="A33" s="1" t="s">
        <v>53</v>
      </c>
    </row>
  </sheetData>
  <mergeCells count="30">
    <mergeCell ref="A6:A7"/>
    <mergeCell ref="B6:B7"/>
    <mergeCell ref="C6:C7"/>
    <mergeCell ref="D6:D7"/>
    <mergeCell ref="E6:E7"/>
    <mergeCell ref="F6:F7"/>
    <mergeCell ref="A31:H31"/>
    <mergeCell ref="A11:H11"/>
    <mergeCell ref="A13:H13"/>
    <mergeCell ref="A16:H16"/>
    <mergeCell ref="A20:H20"/>
    <mergeCell ref="A23:H23"/>
    <mergeCell ref="A30:H30"/>
    <mergeCell ref="A21:H21"/>
    <mergeCell ref="M6:M7"/>
    <mergeCell ref="N6:N7"/>
    <mergeCell ref="O6:O7"/>
    <mergeCell ref="P6:P7"/>
    <mergeCell ref="Q6:Q7"/>
    <mergeCell ref="R6:T6"/>
    <mergeCell ref="G6:G7"/>
    <mergeCell ref="H6:H7"/>
    <mergeCell ref="I6:I7"/>
    <mergeCell ref="J6:J7"/>
    <mergeCell ref="K6:K7"/>
    <mergeCell ref="L6:L7"/>
    <mergeCell ref="A1:T1"/>
    <mergeCell ref="A2:T2"/>
    <mergeCell ref="A3:T3"/>
    <mergeCell ref="A4:T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2023-04-03T12:45:08Z</dcterms:created>
  <dcterms:modified xsi:type="dcterms:W3CDTF">2023-04-05T19:12:57Z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