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INFORMES 2023\6. Publicación Página Web\"/>
    </mc:Choice>
  </mc:AlternateContent>
  <xr:revisionPtr revIDLastSave="0" documentId="13_ncr:1_{E8E5A0EC-1D60-4AA0-BBD1-021D6BED64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ost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" l="1"/>
  <c r="I23" i="3"/>
  <c r="I21" i="3"/>
  <c r="I20" i="3"/>
  <c r="I16" i="3"/>
  <c r="I13" i="3"/>
  <c r="I11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30" i="3"/>
  <c r="P30" i="3"/>
  <c r="O30" i="3"/>
  <c r="N30" i="3"/>
  <c r="M30" i="3"/>
  <c r="L30" i="3"/>
  <c r="K30" i="3"/>
  <c r="J30" i="3"/>
  <c r="Q23" i="3"/>
  <c r="P23" i="3"/>
  <c r="O23" i="3"/>
  <c r="N23" i="3"/>
  <c r="M23" i="3"/>
  <c r="L23" i="3"/>
  <c r="K23" i="3"/>
  <c r="J23" i="3"/>
  <c r="Q20" i="3"/>
  <c r="P20" i="3"/>
  <c r="O20" i="3"/>
  <c r="N20" i="3"/>
  <c r="M20" i="3"/>
  <c r="L20" i="3"/>
  <c r="K20" i="3"/>
  <c r="J20" i="3"/>
  <c r="Q16" i="3"/>
  <c r="P16" i="3"/>
  <c r="O16" i="3"/>
  <c r="N16" i="3"/>
  <c r="M16" i="3"/>
  <c r="L16" i="3"/>
  <c r="K16" i="3"/>
  <c r="J16" i="3"/>
  <c r="Q13" i="3"/>
  <c r="P13" i="3"/>
  <c r="O13" i="3"/>
  <c r="N13" i="3"/>
  <c r="M13" i="3"/>
  <c r="L13" i="3"/>
  <c r="K13" i="3"/>
  <c r="J13" i="3"/>
  <c r="Q11" i="3"/>
  <c r="P11" i="3"/>
  <c r="O11" i="3"/>
  <c r="N11" i="3"/>
  <c r="M11" i="3"/>
  <c r="L11" i="3"/>
  <c r="K11" i="3"/>
  <c r="J11" i="3"/>
  <c r="J21" i="3" l="1"/>
  <c r="J31" i="3" s="1"/>
  <c r="K21" i="3"/>
  <c r="K31" i="3" s="1"/>
  <c r="L21" i="3"/>
  <c r="L31" i="3" s="1"/>
  <c r="I31" i="3"/>
  <c r="M21" i="3"/>
  <c r="M31" i="3" s="1"/>
  <c r="N21" i="3"/>
  <c r="N31" i="3" s="1"/>
  <c r="O21" i="3"/>
  <c r="P21" i="3"/>
  <c r="Q21" i="3"/>
  <c r="P31" i="3" l="1"/>
  <c r="O31" i="3"/>
  <c r="Q31" i="3"/>
</calcChain>
</file>

<file path=xl/sharedStrings.xml><?xml version="1.0" encoding="utf-8"?>
<sst xmlns="http://schemas.openxmlformats.org/spreadsheetml/2006/main" count="145" uniqueCount="75">
  <si>
    <t/>
  </si>
  <si>
    <t>TIPO</t>
  </si>
  <si>
    <t>CTA</t>
  </si>
  <si>
    <t>ORD</t>
  </si>
  <si>
    <t>A</t>
  </si>
  <si>
    <t>CSF</t>
  </si>
  <si>
    <t>10</t>
  </si>
  <si>
    <t>SSF</t>
  </si>
  <si>
    <t>11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</si>
  <si>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</si>
  <si>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</si>
  <si>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</si>
  <si>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</si>
  <si>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</si>
  <si>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</si>
  <si>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</si>
  <si>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</si>
  <si>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</si>
  <si>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</si>
  <si>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SENTENCIAS Y CONCILIACIONES</t>
  </si>
  <si>
    <t>08</t>
  </si>
  <si>
    <t>IMPUESTOS</t>
  </si>
  <si>
    <t>CUOTA DE FISCALIZACIÓN Y AUDITAJE</t>
  </si>
  <si>
    <t>05</t>
  </si>
  <si>
    <t>MULTAS, SANCIONES E INTERESES DE MORA</t>
  </si>
  <si>
    <t>B</t>
  </si>
  <si>
    <t>APORTES AL FONDO DE CONTINGENCIAS</t>
  </si>
  <si>
    <t>C</t>
  </si>
  <si>
    <t>4199</t>
  </si>
  <si>
    <t>1500</t>
  </si>
  <si>
    <t>2</t>
  </si>
  <si>
    <t>CONSOLIDACION DE LA PLATAFORMA TECNOLOGICA PARA LA ADECUADA GESTION DE LA INFORMACION DEL CENTRO NACIONAL DE MEMORIA HISTORICA A NIVEL   NACIONAL</t>
  </si>
  <si>
    <t>4101</t>
  </si>
  <si>
    <t>16</t>
  </si>
  <si>
    <t>IMPLEMENTACION DE LAS ACCIONES DE MEMORIA HISTORICA A NIVEL   NACIONAL</t>
  </si>
  <si>
    <t>17</t>
  </si>
  <si>
    <t>FORTALECIMIENTO DE PROCESOS DE MEMORIA HISTORICA A NIVEL  NACIONAL</t>
  </si>
  <si>
    <t>19</t>
  </si>
  <si>
    <t>CONSOLIDACION DEL ARCHIVO DE LOS DERECHOS HUMANOS, MEMORIA HISTORICA Y CONFLICTO ARMADO Y COLECCIONES DE DERECHOS HUMANOS Y DERECHO INTERNACIONAL HUMANITARIO.  NACIONAL</t>
  </si>
  <si>
    <t>18</t>
  </si>
  <si>
    <t>IMPLEMENTACION DE ACCIONES DEL MUSEO DE MEMORIA A NIVEL  NACIONAL</t>
  </si>
  <si>
    <t>15</t>
  </si>
  <si>
    <t>DIVULGACION DE ACCIONES DE MEMORIA HISTORICA A NIVEL NACIONAL  NACIONAL</t>
  </si>
  <si>
    <t>PAGOS</t>
  </si>
  <si>
    <t>OBLIGACION</t>
  </si>
  <si>
    <t>COMPROMISO</t>
  </si>
  <si>
    <t>CDP</t>
  </si>
  <si>
    <t>DESCRIPCION</t>
  </si>
  <si>
    <t>SIT</t>
  </si>
  <si>
    <t>REC</t>
  </si>
  <si>
    <t>OBJ</t>
  </si>
  <si>
    <t>SUB
CTA</t>
  </si>
  <si>
    <t>CENTRO NACIONAL DE MEMORIA HISTÓRICA</t>
  </si>
  <si>
    <t>SECCION: 41-05-00</t>
  </si>
  <si>
    <t>CIFRAS EN PESOS</t>
  </si>
  <si>
    <t xml:space="preserve">EJECUCION PRESUPUESTO DE GASTOS A 31 DE AGOSTO DE 2023 </t>
  </si>
  <si>
    <t>APROPIACIÓN INICIAL</t>
  </si>
  <si>
    <t>APROPIACIÓN ADICIONADA</t>
  </si>
  <si>
    <t>APROPIACIÓN REDUCIDA</t>
  </si>
  <si>
    <t>APROPIACIÓN VIGENTE</t>
  </si>
  <si>
    <t>APROPIACIÓN DISPONIBLE</t>
  </si>
  <si>
    <t>% EJECUCIÓN</t>
  </si>
  <si>
    <t>Comp.</t>
  </si>
  <si>
    <t>Oblig.</t>
  </si>
  <si>
    <t>Pagos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</si>
  <si>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</si>
  <si>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</si>
  <si>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</si>
  <si>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</si>
  <si>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</si>
  <si>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SERVICIO A LA DEUDA PUBLICA - INTERNA</t>
  </si>
  <si>
    <t>TOTAL INVERSIÓN</t>
  </si>
  <si>
    <t>TOTAL EJECUCION PRESUPUESTO DE GASTOS</t>
  </si>
  <si>
    <t>DIRECCIÓN ADMINISTRATIVA Y FINANCIERA</t>
  </si>
  <si>
    <t>*Información tomada del Sistema Integrado de Información Financiera -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</si>
</sst>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0.0%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rgb="FFD3D3D3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5">
    <xf numFmtId="0" fontId="2" fillId="0" borderId="0" xfId="0" applyFont="1"/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wrapText="1" readingOrder="1"/>
    </xf>
    <xf numFmtId="165" fontId="6" fillId="2" borderId="2" xfId="2" applyNumberFormat="1" applyFont="1" applyFill="1" applyBorder="1" applyAlignment="1">
      <alignment horizontal="center" vertical="center" wrapText="1" readingOrder="1"/>
    </xf>
    <xf numFmtId="165" fontId="7" fillId="0" borderId="2" xfId="2" applyNumberFormat="1" applyFont="1" applyFill="1" applyBorder="1" applyAlignment="1">
      <alignment horizontal="center" vertical="center" wrapText="1" readingOrder="1"/>
    </xf>
    <xf numFmtId="7" fontId="6" fillId="2" borderId="2" xfId="1" applyNumberFormat="1" applyFont="1" applyFill="1" applyBorder="1" applyAlignment="1">
      <alignment horizontal="right" vertical="center" wrapText="1" readingOrder="1"/>
    </xf>
    <xf numFmtId="7" fontId="6" fillId="3" borderId="2" xfId="1" applyNumberFormat="1" applyFont="1" applyFill="1" applyBorder="1" applyAlignment="1">
      <alignment horizontal="right" vertical="center" wrapText="1" readingOrder="1"/>
    </xf>
    <xf numFmtId="165" fontId="6" fillId="3" borderId="2" xfId="2" applyNumberFormat="1" applyFont="1" applyFill="1" applyBorder="1" applyAlignment="1">
      <alignment horizontal="center" vertical="center" wrapText="1" readingOrder="1"/>
    </xf>
    <xf numFmtId="7" fontId="6" fillId="4" borderId="2" xfId="1" applyNumberFormat="1" applyFont="1" applyFill="1" applyBorder="1" applyAlignment="1">
      <alignment horizontal="right" vertical="center" wrapText="1" readingOrder="1"/>
    </xf>
    <xf numFmtId="165" fontId="6" fillId="4" borderId="2" xfId="2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0" fontId="8" fillId="0" borderId="0" xfId="3" applyFont="1"/>
    <xf numFmtId="0" fontId="6" fillId="3" borderId="2" xfId="0" applyFont="1" applyFill="1" applyBorder="1" applyAlignment="1">
      <alignment horizontal="right" vertical="center" wrapText="1" readingOrder="1"/>
    </xf>
    <xf numFmtId="0" fontId="6" fillId="4" borderId="2" xfId="0" applyFont="1" applyFill="1" applyBorder="1" applyAlignment="1">
      <alignment horizontal="right" vertical="center" wrapText="1" readingOrder="1"/>
    </xf>
    <xf numFmtId="0" fontId="6" fillId="2" borderId="2" xfId="0" applyFont="1" applyFill="1" applyBorder="1" applyAlignment="1">
      <alignment horizontal="righ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43" fontId="6" fillId="2" borderId="3" xfId="1" applyFont="1" applyFill="1" applyBorder="1" applyAlignment="1">
      <alignment horizontal="center" vertical="center" wrapText="1" readingOrder="1"/>
    </xf>
    <xf numFmtId="43" fontId="6" fillId="2" borderId="4" xfId="1" applyFont="1" applyFill="1" applyBorder="1" applyAlignment="1">
      <alignment horizontal="center" vertical="center" wrapText="1" readingOrder="1"/>
    </xf>
    <xf numFmtId="165" fontId="5" fillId="2" borderId="2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</cellXfs>
  <cellStyles count="4">
    <cellStyle name="Millares" xfId="1" builtinId="3"/>
    <cellStyle name="Normal" xfId="0" builtinId="0"/>
    <cellStyle name="Normal 2" xfId="3" xr:uid="{845F56FC-B488-4552-B07A-17430858B7B3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2465294" cy="661147"/>
    <xdr:pic>
      <xdr:nvPicPr>
        <xdr:cNvPr id="2" name="Imagen 1">
          <a:extLst>
            <a:ext uri="{FF2B5EF4-FFF2-40B4-BE49-F238E27FC236}">
              <a16:creationId xmlns:a16="http://schemas.microsoft.com/office/drawing/2014/main" id="{3419F779-FDB4-4D03-A3E8-48A331E3D9D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2465294" cy="66114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100-E0B2-4463-97CD-79AD939F90C5}">
  <dimension ref="A1:T34"/>
  <sheetViews>
    <sheetView showGridLines="0" tabSelected="1" topLeftCell="A25" workbookViewId="0">
      <selection activeCell="I31" sqref="I31"/>
    </sheetView>
  </sheetViews>
  <sheetFormatPr baseColWidth="10" defaultRowHeight="15" x14ac:dyDescent="0.25"/>
  <cols>
    <col min="1" max="1" width="5.42578125" customWidth="1"/>
    <col min="2" max="3" width="4.42578125" bestFit="1" customWidth="1"/>
    <col min="4" max="4" width="4.140625" bestFit="1" customWidth="1"/>
    <col min="5" max="5" width="4.42578125" bestFit="1" customWidth="1"/>
    <col min="6" max="6" width="4.28515625" bestFit="1" customWidth="1"/>
    <col min="7" max="7" width="4.140625" bestFit="1" customWidth="1"/>
    <col min="8" max="8" width="33.42578125" customWidth="1"/>
    <col min="9" max="9" width="16.42578125" customWidth="1"/>
    <col min="10" max="10" width="13.5703125" customWidth="1"/>
    <col min="11" max="11" width="14.85546875" customWidth="1"/>
    <col min="12" max="12" width="16" customWidth="1"/>
    <col min="13" max="13" width="15" customWidth="1"/>
    <col min="14" max="14" width="15.85546875" customWidth="1"/>
    <col min="15" max="15" width="17.140625" customWidth="1"/>
    <col min="16" max="16" width="14.85546875" customWidth="1"/>
    <col min="17" max="17" width="15.140625" bestFit="1" customWidth="1"/>
    <col min="18" max="20" width="6.7109375" customWidth="1"/>
  </cols>
  <sheetData>
    <row r="1" spans="1:20" x14ac:dyDescent="0.25">
      <c r="A1" s="21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x14ac:dyDescent="0.25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x14ac:dyDescent="0.25">
      <c r="A3" s="22" t="s">
        <v>53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x14ac:dyDescent="0.25">
      <c r="A4" s="22" t="s">
        <v>54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x14ac:dyDescent="0.25">
      <c r="A6" s="23" t="s">
        <v>1</v>
      </c>
      <c r="B6" s="17" t="s">
        <v>2</v>
      </c>
      <c r="C6" s="17" t="s">
        <v>51</v>
      </c>
      <c r="D6" s="17" t="s">
        <v>50</v>
      </c>
      <c r="E6" s="17" t="s">
        <v>3</v>
      </c>
      <c r="F6" s="17" t="s">
        <v>49</v>
      </c>
      <c r="G6" s="17" t="s">
        <v>48</v>
      </c>
      <c r="H6" s="17" t="s">
        <v>47</v>
      </c>
      <c r="I6" s="18" t="s">
        <v>56</v>
      </c>
      <c r="J6" s="18" t="s">
        <v>57</v>
      </c>
      <c r="K6" s="18" t="s">
        <v>58</v>
      </c>
      <c r="L6" s="18" t="s">
        <v>59</v>
      </c>
      <c r="M6" s="17" t="s">
        <v>46</v>
      </c>
      <c r="N6" s="18" t="s">
        <v>60</v>
      </c>
      <c r="O6" s="17" t="s">
        <v>45</v>
      </c>
      <c r="P6" s="17" t="s">
        <v>44</v>
      </c>
      <c r="Q6" s="17" t="s">
        <v>43</v>
      </c>
      <c r="R6" s="20" t="s">
        <v>61</v>
      </c>
      <c r="S6" s="20"/>
      <c r="T6" s="20"/>
    </row>
    <row r="7" spans="1:20" x14ac:dyDescent="0.25">
      <c r="A7" s="24"/>
      <c r="B7" s="17"/>
      <c r="C7" s="17"/>
      <c r="D7" s="17"/>
      <c r="E7" s="17"/>
      <c r="F7" s="17"/>
      <c r="G7" s="17"/>
      <c r="H7" s="17"/>
      <c r="I7" s="19"/>
      <c r="J7" s="19"/>
      <c r="K7" s="19"/>
      <c r="L7" s="19"/>
      <c r="M7" s="17"/>
      <c r="N7" s="19"/>
      <c r="O7" s="17"/>
      <c r="P7" s="17"/>
      <c r="Q7" s="17"/>
      <c r="R7" s="5" t="s">
        <v>62</v>
      </c>
      <c r="S7" s="5" t="s">
        <v>63</v>
      </c>
      <c r="T7" s="5" t="s">
        <v>64</v>
      </c>
    </row>
    <row r="8" spans="1:20" x14ac:dyDescent="0.25">
      <c r="A8" s="2" t="s">
        <v>4</v>
      </c>
      <c r="B8" s="2" t="s">
        <v>9</v>
      </c>
      <c r="C8" s="2" t="s">
        <v>9</v>
      </c>
      <c r="D8" s="2" t="s">
        <v>9</v>
      </c>
      <c r="E8" s="2"/>
      <c r="F8" s="2" t="s">
        <v>6</v>
      </c>
      <c r="G8" s="2" t="s">
        <v>5</v>
      </c>
      <c r="H8" s="1" t="s">
        <v>10</v>
      </c>
      <c r="I8" s="3">
        <v>7235000000</v>
      </c>
      <c r="J8" s="3">
        <v>0</v>
      </c>
      <c r="K8" s="3">
        <v>0</v>
      </c>
      <c r="L8" s="3">
        <v>7235000000</v>
      </c>
      <c r="M8" s="3">
        <v>7235000000</v>
      </c>
      <c r="N8" s="3">
        <v>0</v>
      </c>
      <c r="O8" s="3">
        <v>4865829479</v>
      </c>
      <c r="P8" s="3">
        <v>4865829479</v>
      </c>
      <c r="Q8" s="3">
        <v>4865829479</v>
      </c>
      <c r="R8" s="6">
        <f>+O8/$L8</f>
        <v>0.67254035646164478</v>
      </c>
      <c r="S8" s="6">
        <f>+P8/$L8</f>
        <v>0.67254035646164478</v>
      </c>
      <c r="T8" s="6">
        <f>+Q8/$L8</f>
        <v>0.67254035646164478</v>
      </c>
    </row>
    <row r="9" spans="1:20" ht="22.5" x14ac:dyDescent="0.25">
      <c r="A9" s="2" t="s">
        <v>4</v>
      </c>
      <c r="B9" s="2" t="s">
        <v>9</v>
      </c>
      <c r="C9" s="2" t="s">
        <v>9</v>
      </c>
      <c r="D9" s="2" t="s">
        <v>11</v>
      </c>
      <c r="E9" s="2"/>
      <c r="F9" s="2" t="s">
        <v>6</v>
      </c>
      <c r="G9" s="2" t="s">
        <v>5</v>
      </c>
      <c r="H9" s="1" t="s">
        <v>12</v>
      </c>
      <c r="I9" s="3">
        <v>2633000000</v>
      </c>
      <c r="J9" s="3">
        <v>0</v>
      </c>
      <c r="K9" s="3">
        <v>0</v>
      </c>
      <c r="L9" s="3">
        <v>2633000000</v>
      </c>
      <c r="M9" s="3">
        <v>2633000000</v>
      </c>
      <c r="N9" s="3">
        <v>0</v>
      </c>
      <c r="O9" s="3">
        <v>1890863594</v>
      </c>
      <c r="P9" s="3">
        <v>1890863594</v>
      </c>
      <c r="Q9" s="3">
        <v>1890863594</v>
      </c>
      <c r="R9" s="6">
        <f>+O9/$L9</f>
        <v>0.7181403699202431</v>
      </c>
      <c r="S9" s="6">
        <f>+P9/$L9</f>
        <v>0.7181403699202431</v>
      </c>
      <c r="T9" s="6">
        <f>+Q9/$L9</f>
        <v>0.7181403699202431</v>
      </c>
    </row>
    <row r="10" spans="1:20" ht="22.5" x14ac:dyDescent="0.25">
      <c r="A10" s="2" t="s">
        <v>4</v>
      </c>
      <c r="B10" s="2" t="s">
        <v>9</v>
      </c>
      <c r="C10" s="2" t="s">
        <v>9</v>
      </c>
      <c r="D10" s="2" t="s">
        <v>13</v>
      </c>
      <c r="E10" s="2"/>
      <c r="F10" s="2" t="s">
        <v>6</v>
      </c>
      <c r="G10" s="2" t="s">
        <v>5</v>
      </c>
      <c r="H10" s="1" t="s">
        <v>14</v>
      </c>
      <c r="I10" s="3">
        <v>841000000</v>
      </c>
      <c r="J10" s="3">
        <v>0</v>
      </c>
      <c r="K10" s="3">
        <v>0</v>
      </c>
      <c r="L10" s="3">
        <v>841000000</v>
      </c>
      <c r="M10" s="3">
        <v>841000000</v>
      </c>
      <c r="N10" s="3">
        <v>0</v>
      </c>
      <c r="O10" s="3">
        <v>642692807</v>
      </c>
      <c r="P10" s="3">
        <v>642692807</v>
      </c>
      <c r="Q10" s="3">
        <v>642692807</v>
      </c>
      <c r="R10" s="6">
        <f>+O10/$L10</f>
        <v>0.7642007217598098</v>
      </c>
      <c r="S10" s="6">
        <f>+P10/$L10</f>
        <v>0.7642007217598098</v>
      </c>
      <c r="T10" s="6">
        <f>+Q10/$L10</f>
        <v>0.7642007217598098</v>
      </c>
    </row>
    <row r="11" spans="1:20" x14ac:dyDescent="0.25">
      <c r="A11" s="16" t="s">
        <v>65</v>
      </c>
      <c r="B11" s="16"/>
      <c r="C11" s="16"/>
      <c r="D11" s="16"/>
      <c r="E11" s="16"/>
      <c r="F11" s="16"/>
      <c r="G11" s="16"/>
      <c r="H11" s="16"/>
      <c r="I11" s="7">
        <f>SUM(I8:I10)</f>
        <v>10709000000</v>
      </c>
      <c r="J11" s="7">
        <f t="shared" ref="J11:Q11" si="0">SUM(J8:J10)</f>
        <v>0</v>
      </c>
      <c r="K11" s="7">
        <f t="shared" si="0"/>
        <v>0</v>
      </c>
      <c r="L11" s="7">
        <f t="shared" si="0"/>
        <v>10709000000</v>
      </c>
      <c r="M11" s="7">
        <f t="shared" si="0"/>
        <v>10709000000</v>
      </c>
      <c r="N11" s="7">
        <f t="shared" si="0"/>
        <v>0</v>
      </c>
      <c r="O11" s="7">
        <f t="shared" si="0"/>
        <v>7399385880</v>
      </c>
      <c r="P11" s="7">
        <f t="shared" si="0"/>
        <v>7399385880</v>
      </c>
      <c r="Q11" s="7">
        <f t="shared" si="0"/>
        <v>7399385880</v>
      </c>
      <c r="R11" s="5">
        <f>+O11/$L11</f>
        <v>0.69095021757400321</v>
      </c>
      <c r="S11" s="5">
        <f>+P11/$L11</f>
        <v>0.69095021757400321</v>
      </c>
      <c r="T11" s="5">
        <f>+Q11/$L11</f>
        <v>0.69095021757400321</v>
      </c>
    </row>
    <row r="12" spans="1:20" x14ac:dyDescent="0.25">
      <c r="A12" s="2" t="s">
        <v>4</v>
      </c>
      <c r="B12" s="2" t="s">
        <v>11</v>
      </c>
      <c r="C12" s="2"/>
      <c r="D12" s="2"/>
      <c r="E12" s="2"/>
      <c r="F12" s="2" t="s">
        <v>6</v>
      </c>
      <c r="G12" s="2" t="s">
        <v>5</v>
      </c>
      <c r="H12" s="1" t="s">
        <v>15</v>
      </c>
      <c r="I12" s="3">
        <v>3075000000</v>
      </c>
      <c r="J12" s="3">
        <v>0</v>
      </c>
      <c r="K12" s="3">
        <v>0</v>
      </c>
      <c r="L12" s="3">
        <v>3075000000</v>
      </c>
      <c r="M12" s="3">
        <v>2947397658.3400002</v>
      </c>
      <c r="N12" s="3">
        <v>127602341.66</v>
      </c>
      <c r="O12" s="3">
        <v>2580195723.3400002</v>
      </c>
      <c r="P12" s="3">
        <v>1850584360.7</v>
      </c>
      <c r="Q12" s="3">
        <v>1648816326.7</v>
      </c>
      <c r="R12" s="6">
        <f>+O12/$L12</f>
        <v>0.83908804011056914</v>
      </c>
      <c r="S12" s="6">
        <f>+P12/$L12</f>
        <v>0.60181605226016266</v>
      </c>
      <c r="T12" s="6">
        <f>+Q12/$L12</f>
        <v>0.53620043144715446</v>
      </c>
    </row>
    <row r="13" spans="1:20" x14ac:dyDescent="0.25">
      <c r="A13" s="16" t="s">
        <v>66</v>
      </c>
      <c r="B13" s="16"/>
      <c r="C13" s="16"/>
      <c r="D13" s="16"/>
      <c r="E13" s="16"/>
      <c r="F13" s="16"/>
      <c r="G13" s="16"/>
      <c r="H13" s="16"/>
      <c r="I13" s="7">
        <f>+I12</f>
        <v>3075000000</v>
      </c>
      <c r="J13" s="7">
        <f t="shared" ref="J13:Q13" si="1">+J12</f>
        <v>0</v>
      </c>
      <c r="K13" s="7">
        <f t="shared" si="1"/>
        <v>0</v>
      </c>
      <c r="L13" s="7">
        <f t="shared" si="1"/>
        <v>3075000000</v>
      </c>
      <c r="M13" s="7">
        <f t="shared" si="1"/>
        <v>2947397658.3400002</v>
      </c>
      <c r="N13" s="7">
        <f t="shared" si="1"/>
        <v>127602341.66</v>
      </c>
      <c r="O13" s="7">
        <f t="shared" si="1"/>
        <v>2580195723.3400002</v>
      </c>
      <c r="P13" s="7">
        <f t="shared" si="1"/>
        <v>1850584360.7</v>
      </c>
      <c r="Q13" s="7">
        <f t="shared" si="1"/>
        <v>1648816326.7</v>
      </c>
      <c r="R13" s="5">
        <f>+O13/$L13</f>
        <v>0.83908804011056914</v>
      </c>
      <c r="S13" s="5">
        <f>+P13/$L13</f>
        <v>0.60181605226016266</v>
      </c>
      <c r="T13" s="5">
        <f>+Q13/$L13</f>
        <v>0.53620043144715446</v>
      </c>
    </row>
    <row r="14" spans="1:20" ht="33.75" x14ac:dyDescent="0.25">
      <c r="A14" s="2" t="s">
        <v>4</v>
      </c>
      <c r="B14" s="2" t="s">
        <v>13</v>
      </c>
      <c r="C14" s="2" t="s">
        <v>16</v>
      </c>
      <c r="D14" s="2" t="s">
        <v>11</v>
      </c>
      <c r="E14" s="2" t="s">
        <v>17</v>
      </c>
      <c r="F14" s="2" t="s">
        <v>6</v>
      </c>
      <c r="G14" s="2" t="s">
        <v>5</v>
      </c>
      <c r="H14" s="1" t="s">
        <v>18</v>
      </c>
      <c r="I14" s="3">
        <v>96000000</v>
      </c>
      <c r="J14" s="3">
        <v>0</v>
      </c>
      <c r="K14" s="3">
        <v>0</v>
      </c>
      <c r="L14" s="3">
        <v>96000000</v>
      </c>
      <c r="M14" s="3">
        <v>96000000</v>
      </c>
      <c r="N14" s="3">
        <v>0</v>
      </c>
      <c r="O14" s="3">
        <v>51986333</v>
      </c>
      <c r="P14" s="3">
        <v>45432929</v>
      </c>
      <c r="Q14" s="3">
        <v>45432929</v>
      </c>
      <c r="R14" s="6">
        <f>+O14/$L14</f>
        <v>0.54152430208333335</v>
      </c>
      <c r="S14" s="6">
        <f>+P14/$L14</f>
        <v>0.47325967708333333</v>
      </c>
      <c r="T14" s="6">
        <f>+Q14/$L14</f>
        <v>0.47325967708333333</v>
      </c>
    </row>
    <row r="15" spans="1:20" x14ac:dyDescent="0.25">
      <c r="A15" s="2" t="s">
        <v>4</v>
      </c>
      <c r="B15" s="2" t="s">
        <v>13</v>
      </c>
      <c r="C15" s="2" t="s">
        <v>6</v>
      </c>
      <c r="D15" s="2"/>
      <c r="E15" s="2"/>
      <c r="F15" s="2" t="s">
        <v>6</v>
      </c>
      <c r="G15" s="2" t="s">
        <v>5</v>
      </c>
      <c r="H15" s="1" t="s">
        <v>19</v>
      </c>
      <c r="I15" s="3">
        <v>0</v>
      </c>
      <c r="J15" s="3">
        <v>62288737</v>
      </c>
      <c r="K15" s="3">
        <v>0</v>
      </c>
      <c r="L15" s="3">
        <v>62288737</v>
      </c>
      <c r="M15" s="3">
        <v>62288737</v>
      </c>
      <c r="N15" s="3">
        <v>0</v>
      </c>
      <c r="O15" s="3">
        <v>62288737</v>
      </c>
      <c r="P15" s="3">
        <v>62288737</v>
      </c>
      <c r="Q15" s="3">
        <v>62288737</v>
      </c>
      <c r="R15" s="6">
        <f>+O15/$L15</f>
        <v>1</v>
      </c>
      <c r="S15" s="6">
        <f>+P15/$L15</f>
        <v>1</v>
      </c>
      <c r="T15" s="6">
        <f>+Q15/$L15</f>
        <v>1</v>
      </c>
    </row>
    <row r="16" spans="1:20" x14ac:dyDescent="0.25">
      <c r="A16" s="16" t="s">
        <v>67</v>
      </c>
      <c r="B16" s="16"/>
      <c r="C16" s="16"/>
      <c r="D16" s="16"/>
      <c r="E16" s="16"/>
      <c r="F16" s="16"/>
      <c r="G16" s="16"/>
      <c r="H16" s="16"/>
      <c r="I16" s="7">
        <f>+I14+I15</f>
        <v>96000000</v>
      </c>
      <c r="J16" s="7">
        <f t="shared" ref="J16:Q16" si="2">+J14+J15</f>
        <v>62288737</v>
      </c>
      <c r="K16" s="7">
        <f t="shared" si="2"/>
        <v>0</v>
      </c>
      <c r="L16" s="7">
        <f t="shared" si="2"/>
        <v>158288737</v>
      </c>
      <c r="M16" s="7">
        <f t="shared" si="2"/>
        <v>158288737</v>
      </c>
      <c r="N16" s="7">
        <f t="shared" si="2"/>
        <v>0</v>
      </c>
      <c r="O16" s="7">
        <f t="shared" si="2"/>
        <v>114275070</v>
      </c>
      <c r="P16" s="7">
        <f t="shared" si="2"/>
        <v>107721666</v>
      </c>
      <c r="Q16" s="7">
        <f t="shared" si="2"/>
        <v>107721666</v>
      </c>
      <c r="R16" s="5">
        <f>+O16/$L16</f>
        <v>0.72194062676739912</v>
      </c>
      <c r="S16" s="5">
        <f>+P16/$L16</f>
        <v>0.6805390455544541</v>
      </c>
      <c r="T16" s="5">
        <f>+Q16/$L16</f>
        <v>0.6805390455544541</v>
      </c>
    </row>
    <row r="17" spans="1:20" x14ac:dyDescent="0.25">
      <c r="A17" s="2" t="s">
        <v>4</v>
      </c>
      <c r="B17" s="2" t="s">
        <v>20</v>
      </c>
      <c r="C17" s="2" t="s">
        <v>9</v>
      </c>
      <c r="D17" s="2"/>
      <c r="E17" s="2"/>
      <c r="F17" s="2" t="s">
        <v>6</v>
      </c>
      <c r="G17" s="2" t="s">
        <v>5</v>
      </c>
      <c r="H17" s="1" t="s">
        <v>21</v>
      </c>
      <c r="I17" s="3">
        <v>211200</v>
      </c>
      <c r="J17" s="3">
        <v>0</v>
      </c>
      <c r="K17" s="3">
        <v>0</v>
      </c>
      <c r="L17" s="3">
        <v>211200</v>
      </c>
      <c r="M17" s="3">
        <v>154000</v>
      </c>
      <c r="N17" s="3">
        <v>57200</v>
      </c>
      <c r="O17" s="3">
        <v>154000</v>
      </c>
      <c r="P17" s="3">
        <v>154000</v>
      </c>
      <c r="Q17" s="3">
        <v>154000</v>
      </c>
      <c r="R17" s="6">
        <f>+O17/$L17</f>
        <v>0.72916666666666663</v>
      </c>
      <c r="S17" s="6">
        <f>+P17/$L17</f>
        <v>0.72916666666666663</v>
      </c>
      <c r="T17" s="6">
        <f>+Q17/$L17</f>
        <v>0.72916666666666663</v>
      </c>
    </row>
    <row r="18" spans="1:20" x14ac:dyDescent="0.25">
      <c r="A18" s="2" t="s">
        <v>4</v>
      </c>
      <c r="B18" s="2" t="s">
        <v>20</v>
      </c>
      <c r="C18" s="2" t="s">
        <v>16</v>
      </c>
      <c r="D18" s="2" t="s">
        <v>9</v>
      </c>
      <c r="E18" s="2"/>
      <c r="F18" s="2" t="s">
        <v>8</v>
      </c>
      <c r="G18" s="2" t="s">
        <v>7</v>
      </c>
      <c r="H18" s="1" t="s">
        <v>22</v>
      </c>
      <c r="I18" s="3">
        <v>152473967</v>
      </c>
      <c r="J18" s="3">
        <v>0</v>
      </c>
      <c r="K18" s="3">
        <v>0</v>
      </c>
      <c r="L18" s="3">
        <v>152473967</v>
      </c>
      <c r="M18" s="3">
        <v>0</v>
      </c>
      <c r="N18" s="3">
        <v>152473967</v>
      </c>
      <c r="O18" s="3">
        <v>0</v>
      </c>
      <c r="P18" s="3">
        <v>0</v>
      </c>
      <c r="Q18" s="3">
        <v>0</v>
      </c>
      <c r="R18" s="6">
        <f>+O18/$L18</f>
        <v>0</v>
      </c>
      <c r="S18" s="6">
        <f>+P18/$L18</f>
        <v>0</v>
      </c>
      <c r="T18" s="6">
        <f>+Q18/$L18</f>
        <v>0</v>
      </c>
    </row>
    <row r="19" spans="1:20" ht="22.5" x14ac:dyDescent="0.25">
      <c r="A19" s="2" t="s">
        <v>4</v>
      </c>
      <c r="B19" s="2" t="s">
        <v>20</v>
      </c>
      <c r="C19" s="2" t="s">
        <v>23</v>
      </c>
      <c r="D19" s="2"/>
      <c r="E19" s="2"/>
      <c r="F19" s="2" t="s">
        <v>6</v>
      </c>
      <c r="G19" s="2" t="s">
        <v>5</v>
      </c>
      <c r="H19" s="1" t="s">
        <v>24</v>
      </c>
      <c r="I19" s="3">
        <v>87500000</v>
      </c>
      <c r="J19" s="3">
        <v>0</v>
      </c>
      <c r="K19" s="3">
        <v>62288737</v>
      </c>
      <c r="L19" s="3">
        <v>25211263</v>
      </c>
      <c r="M19" s="3">
        <v>19090908</v>
      </c>
      <c r="N19" s="3">
        <v>6120355</v>
      </c>
      <c r="O19" s="3">
        <v>19090908</v>
      </c>
      <c r="P19" s="3">
        <v>19090908</v>
      </c>
      <c r="Q19" s="3">
        <v>19090908</v>
      </c>
      <c r="R19" s="6">
        <f>+O19/$L19</f>
        <v>0.75723727129418306</v>
      </c>
      <c r="S19" s="6">
        <f>+P19/$L19</f>
        <v>0.75723727129418306</v>
      </c>
      <c r="T19" s="6">
        <f>+Q19/$L19</f>
        <v>0.75723727129418306</v>
      </c>
    </row>
    <row r="20" spans="1:20" x14ac:dyDescent="0.25">
      <c r="A20" s="16" t="s">
        <v>68</v>
      </c>
      <c r="B20" s="16"/>
      <c r="C20" s="16"/>
      <c r="D20" s="16"/>
      <c r="E20" s="16"/>
      <c r="F20" s="16"/>
      <c r="G20" s="16"/>
      <c r="H20" s="16"/>
      <c r="I20" s="7">
        <f>SUM(I17:I19)</f>
        <v>240185167</v>
      </c>
      <c r="J20" s="7">
        <f t="shared" ref="J20:Q20" si="3">SUM(J17:J19)</f>
        <v>0</v>
      </c>
      <c r="K20" s="7">
        <f t="shared" si="3"/>
        <v>62288737</v>
      </c>
      <c r="L20" s="7">
        <f t="shared" si="3"/>
        <v>177896430</v>
      </c>
      <c r="M20" s="7">
        <f t="shared" si="3"/>
        <v>19244908</v>
      </c>
      <c r="N20" s="7">
        <f t="shared" si="3"/>
        <v>158651522</v>
      </c>
      <c r="O20" s="7">
        <f t="shared" si="3"/>
        <v>19244908</v>
      </c>
      <c r="P20" s="7">
        <f t="shared" si="3"/>
        <v>19244908</v>
      </c>
      <c r="Q20" s="7">
        <f t="shared" si="3"/>
        <v>19244908</v>
      </c>
      <c r="R20" s="5">
        <f>+O20/$L20</f>
        <v>0.10818040586874059</v>
      </c>
      <c r="S20" s="5">
        <f>+P20/$L20</f>
        <v>0.10818040586874059</v>
      </c>
      <c r="T20" s="5">
        <f>+Q20/$L20</f>
        <v>0.10818040586874059</v>
      </c>
    </row>
    <row r="21" spans="1:20" x14ac:dyDescent="0.25">
      <c r="A21" s="14" t="s">
        <v>69</v>
      </c>
      <c r="B21" s="14"/>
      <c r="C21" s="14"/>
      <c r="D21" s="14"/>
      <c r="E21" s="14"/>
      <c r="F21" s="14"/>
      <c r="G21" s="14"/>
      <c r="H21" s="14"/>
      <c r="I21" s="8">
        <f>SUM(I20,I16,I13,I11)</f>
        <v>14120185167</v>
      </c>
      <c r="J21" s="8">
        <f t="shared" ref="J21:Q21" si="4">SUM(J20,J16,J13,J11)</f>
        <v>62288737</v>
      </c>
      <c r="K21" s="8">
        <f t="shared" si="4"/>
        <v>62288737</v>
      </c>
      <c r="L21" s="8">
        <f t="shared" si="4"/>
        <v>14120185167</v>
      </c>
      <c r="M21" s="8">
        <f t="shared" si="4"/>
        <v>13833931303.34</v>
      </c>
      <c r="N21" s="8">
        <f t="shared" si="4"/>
        <v>286253863.65999997</v>
      </c>
      <c r="O21" s="8">
        <f t="shared" si="4"/>
        <v>10113101581.34</v>
      </c>
      <c r="P21" s="8">
        <f t="shared" si="4"/>
        <v>9376936814.7000008</v>
      </c>
      <c r="Q21" s="8">
        <f t="shared" si="4"/>
        <v>9175168780.7000008</v>
      </c>
      <c r="R21" s="9">
        <f>+O21/$L21</f>
        <v>0.71621593213771206</v>
      </c>
      <c r="S21" s="9">
        <f>+P21/$L21</f>
        <v>0.6640803009166375</v>
      </c>
      <c r="T21" s="9">
        <f>+Q21/$L21</f>
        <v>0.64979096748271425</v>
      </c>
    </row>
    <row r="22" spans="1:20" x14ac:dyDescent="0.25">
      <c r="A22" s="2" t="s">
        <v>25</v>
      </c>
      <c r="B22" s="2" t="s">
        <v>6</v>
      </c>
      <c r="C22" s="2" t="s">
        <v>16</v>
      </c>
      <c r="D22" s="2" t="s">
        <v>9</v>
      </c>
      <c r="E22" s="2"/>
      <c r="F22" s="2" t="s">
        <v>8</v>
      </c>
      <c r="G22" s="2" t="s">
        <v>5</v>
      </c>
      <c r="H22" s="1" t="s">
        <v>26</v>
      </c>
      <c r="I22" s="3">
        <v>9568491</v>
      </c>
      <c r="J22" s="3">
        <v>0</v>
      </c>
      <c r="K22" s="3">
        <v>0</v>
      </c>
      <c r="L22" s="3">
        <v>9568491</v>
      </c>
      <c r="M22" s="3">
        <v>0</v>
      </c>
      <c r="N22" s="3">
        <v>9568491</v>
      </c>
      <c r="O22" s="3">
        <v>0</v>
      </c>
      <c r="P22" s="3">
        <v>0</v>
      </c>
      <c r="Q22" s="3">
        <v>0</v>
      </c>
      <c r="R22" s="6">
        <f>+O22/$L22</f>
        <v>0</v>
      </c>
      <c r="S22" s="6">
        <f>+P22/$L22</f>
        <v>0</v>
      </c>
      <c r="T22" s="6">
        <f>+Q22/$L22</f>
        <v>0</v>
      </c>
    </row>
    <row r="23" spans="1:20" x14ac:dyDescent="0.25">
      <c r="A23" s="14" t="s">
        <v>70</v>
      </c>
      <c r="B23" s="14"/>
      <c r="C23" s="14"/>
      <c r="D23" s="14"/>
      <c r="E23" s="14"/>
      <c r="F23" s="14"/>
      <c r="G23" s="14"/>
      <c r="H23" s="14"/>
      <c r="I23" s="8">
        <f>+I22</f>
        <v>9568491</v>
      </c>
      <c r="J23" s="8">
        <f t="shared" ref="J23:Q23" si="5">+J22</f>
        <v>0</v>
      </c>
      <c r="K23" s="8">
        <f t="shared" si="5"/>
        <v>0</v>
      </c>
      <c r="L23" s="8">
        <f t="shared" si="5"/>
        <v>9568491</v>
      </c>
      <c r="M23" s="8">
        <f t="shared" si="5"/>
        <v>0</v>
      </c>
      <c r="N23" s="8">
        <f t="shared" si="5"/>
        <v>9568491</v>
      </c>
      <c r="O23" s="8">
        <f t="shared" si="5"/>
        <v>0</v>
      </c>
      <c r="P23" s="8">
        <f t="shared" si="5"/>
        <v>0</v>
      </c>
      <c r="Q23" s="8">
        <f t="shared" si="5"/>
        <v>0</v>
      </c>
      <c r="R23" s="9">
        <f>+O23/$L23</f>
        <v>0</v>
      </c>
      <c r="S23" s="9">
        <f>+P23/$L23</f>
        <v>0</v>
      </c>
      <c r="T23" s="9">
        <f>+Q23/$L23</f>
        <v>0</v>
      </c>
    </row>
    <row r="24" spans="1:20" ht="33.75" x14ac:dyDescent="0.25">
      <c r="A24" s="2" t="s">
        <v>27</v>
      </c>
      <c r="B24" s="2" t="s">
        <v>32</v>
      </c>
      <c r="C24" s="2" t="s">
        <v>29</v>
      </c>
      <c r="D24" s="2" t="s">
        <v>41</v>
      </c>
      <c r="E24" s="2"/>
      <c r="F24" s="2" t="s">
        <v>8</v>
      </c>
      <c r="G24" s="2" t="s">
        <v>5</v>
      </c>
      <c r="H24" s="1" t="s">
        <v>42</v>
      </c>
      <c r="I24" s="3">
        <v>3959100500</v>
      </c>
      <c r="J24" s="3">
        <v>0</v>
      </c>
      <c r="K24" s="3">
        <v>0</v>
      </c>
      <c r="L24" s="3">
        <v>3959100500</v>
      </c>
      <c r="M24" s="3">
        <v>3737841200</v>
      </c>
      <c r="N24" s="3">
        <v>221259300</v>
      </c>
      <c r="O24" s="3">
        <v>3626444230</v>
      </c>
      <c r="P24" s="3">
        <v>1330971939.2</v>
      </c>
      <c r="Q24" s="3">
        <v>1136452130.2</v>
      </c>
      <c r="R24" s="6">
        <f>+O24/$L24</f>
        <v>0.9159768058426403</v>
      </c>
      <c r="S24" s="6">
        <f>+P24/$L24</f>
        <v>0.33618038723694943</v>
      </c>
      <c r="T24" s="6">
        <f>+Q24/$L24</f>
        <v>0.28704806311433623</v>
      </c>
    </row>
    <row r="25" spans="1:20" ht="33.75" x14ac:dyDescent="0.25">
      <c r="A25" s="2" t="s">
        <v>27</v>
      </c>
      <c r="B25" s="2" t="s">
        <v>32</v>
      </c>
      <c r="C25" s="2" t="s">
        <v>29</v>
      </c>
      <c r="D25" s="2" t="s">
        <v>33</v>
      </c>
      <c r="E25" s="2"/>
      <c r="F25" s="2" t="s">
        <v>8</v>
      </c>
      <c r="G25" s="2" t="s">
        <v>5</v>
      </c>
      <c r="H25" s="1" t="s">
        <v>34</v>
      </c>
      <c r="I25" s="3">
        <v>8550532452</v>
      </c>
      <c r="J25" s="3">
        <v>0</v>
      </c>
      <c r="K25" s="3">
        <v>0</v>
      </c>
      <c r="L25" s="3">
        <v>8550532452</v>
      </c>
      <c r="M25" s="3">
        <v>7988506349</v>
      </c>
      <c r="N25" s="3">
        <v>562026103</v>
      </c>
      <c r="O25" s="3">
        <v>7429242154</v>
      </c>
      <c r="P25" s="3">
        <v>3608362601.98</v>
      </c>
      <c r="Q25" s="3">
        <v>3210211331.98</v>
      </c>
      <c r="R25" s="6">
        <f>+O25/$L25</f>
        <v>0.86886310246822973</v>
      </c>
      <c r="S25" s="6">
        <f>+P25/$L25</f>
        <v>0.42200443331876847</v>
      </c>
      <c r="T25" s="6">
        <f>+Q25/$L25</f>
        <v>0.37543993312710255</v>
      </c>
    </row>
    <row r="26" spans="1:20" ht="33.75" x14ac:dyDescent="0.25">
      <c r="A26" s="2" t="s">
        <v>27</v>
      </c>
      <c r="B26" s="2" t="s">
        <v>32</v>
      </c>
      <c r="C26" s="2" t="s">
        <v>29</v>
      </c>
      <c r="D26" s="2" t="s">
        <v>35</v>
      </c>
      <c r="E26" s="2"/>
      <c r="F26" s="2" t="s">
        <v>8</v>
      </c>
      <c r="G26" s="2" t="s">
        <v>5</v>
      </c>
      <c r="H26" s="1" t="s">
        <v>36</v>
      </c>
      <c r="I26" s="3">
        <v>4955414367</v>
      </c>
      <c r="J26" s="3">
        <v>0</v>
      </c>
      <c r="K26" s="3">
        <v>0</v>
      </c>
      <c r="L26" s="3">
        <v>4955414367</v>
      </c>
      <c r="M26" s="3">
        <v>4059080430.6700001</v>
      </c>
      <c r="N26" s="3">
        <v>896333936.33000004</v>
      </c>
      <c r="O26" s="3">
        <v>3569091441</v>
      </c>
      <c r="P26" s="3">
        <v>1706959559</v>
      </c>
      <c r="Q26" s="3">
        <v>1437379632</v>
      </c>
      <c r="R26" s="6">
        <f>+O26/$L26</f>
        <v>0.72024076629553835</v>
      </c>
      <c r="S26" s="6">
        <f>+P26/$L26</f>
        <v>0.34446353676642999</v>
      </c>
      <c r="T26" s="6">
        <f>+Q26/$L26</f>
        <v>0.29006244998845321</v>
      </c>
    </row>
    <row r="27" spans="1:20" ht="33.75" x14ac:dyDescent="0.25">
      <c r="A27" s="2" t="s">
        <v>27</v>
      </c>
      <c r="B27" s="2" t="s">
        <v>32</v>
      </c>
      <c r="C27" s="2" t="s">
        <v>29</v>
      </c>
      <c r="D27" s="2" t="s">
        <v>39</v>
      </c>
      <c r="E27" s="2" t="s">
        <v>0</v>
      </c>
      <c r="F27" s="2" t="s">
        <v>8</v>
      </c>
      <c r="G27" s="2" t="s">
        <v>5</v>
      </c>
      <c r="H27" s="1" t="s">
        <v>40</v>
      </c>
      <c r="I27" s="3">
        <v>8009128016</v>
      </c>
      <c r="J27" s="3">
        <v>0</v>
      </c>
      <c r="K27" s="3">
        <v>0</v>
      </c>
      <c r="L27" s="3">
        <v>8009128016</v>
      </c>
      <c r="M27" s="3">
        <v>4933298315</v>
      </c>
      <c r="N27" s="3">
        <v>3075829701</v>
      </c>
      <c r="O27" s="3">
        <v>4847119637</v>
      </c>
      <c r="P27" s="3">
        <v>1988321832.01</v>
      </c>
      <c r="Q27" s="3">
        <v>1785212515.01</v>
      </c>
      <c r="R27" s="6">
        <f>+O27/$L27</f>
        <v>0.60519942087538237</v>
      </c>
      <c r="S27" s="6">
        <f>+P27/$L27</f>
        <v>0.24825696730504102</v>
      </c>
      <c r="T27" s="6">
        <f>+Q27/$L27</f>
        <v>0.22289723818169022</v>
      </c>
    </row>
    <row r="28" spans="1:20" ht="67.5" x14ac:dyDescent="0.25">
      <c r="A28" s="2" t="s">
        <v>27</v>
      </c>
      <c r="B28" s="2" t="s">
        <v>32</v>
      </c>
      <c r="C28" s="2" t="s">
        <v>29</v>
      </c>
      <c r="D28" s="2" t="s">
        <v>37</v>
      </c>
      <c r="E28" s="2" t="s">
        <v>0</v>
      </c>
      <c r="F28" s="2" t="s">
        <v>8</v>
      </c>
      <c r="G28" s="2" t="s">
        <v>5</v>
      </c>
      <c r="H28" s="1" t="s">
        <v>38</v>
      </c>
      <c r="I28" s="3">
        <v>5012000000</v>
      </c>
      <c r="J28" s="3">
        <v>0</v>
      </c>
      <c r="K28" s="3">
        <v>0</v>
      </c>
      <c r="L28" s="3">
        <v>5012000000</v>
      </c>
      <c r="M28" s="3">
        <v>4683453943.5</v>
      </c>
      <c r="N28" s="3">
        <v>328546056.5</v>
      </c>
      <c r="O28" s="3">
        <v>4539603065.5</v>
      </c>
      <c r="P28" s="3">
        <v>2188430870.4699998</v>
      </c>
      <c r="Q28" s="3">
        <v>2021222937.47</v>
      </c>
      <c r="R28" s="6">
        <f>+O28/$L28</f>
        <v>0.90574682073024737</v>
      </c>
      <c r="S28" s="6">
        <f>+P28/$L28</f>
        <v>0.43663824231245008</v>
      </c>
      <c r="T28" s="6">
        <f>+Q28/$L28</f>
        <v>0.40327672335794096</v>
      </c>
    </row>
    <row r="29" spans="1:20" ht="56.25" x14ac:dyDescent="0.25">
      <c r="A29" s="2" t="s">
        <v>27</v>
      </c>
      <c r="B29" s="2" t="s">
        <v>28</v>
      </c>
      <c r="C29" s="2" t="s">
        <v>29</v>
      </c>
      <c r="D29" s="2" t="s">
        <v>30</v>
      </c>
      <c r="E29" s="2"/>
      <c r="F29" s="2" t="s">
        <v>8</v>
      </c>
      <c r="G29" s="2" t="s">
        <v>5</v>
      </c>
      <c r="H29" s="1" t="s">
        <v>31</v>
      </c>
      <c r="I29" s="3">
        <v>3978599712</v>
      </c>
      <c r="J29" s="3">
        <v>0</v>
      </c>
      <c r="K29" s="3">
        <v>0</v>
      </c>
      <c r="L29" s="3">
        <v>3978599712</v>
      </c>
      <c r="M29" s="3">
        <v>3676930173.6399999</v>
      </c>
      <c r="N29" s="3">
        <v>301669538.36000001</v>
      </c>
      <c r="O29" s="3">
        <v>2755520010.5999999</v>
      </c>
      <c r="P29" s="3">
        <v>826611319.63</v>
      </c>
      <c r="Q29" s="3">
        <v>770109832.63</v>
      </c>
      <c r="R29" s="6">
        <f>+O29/$L29</f>
        <v>0.69258538432227179</v>
      </c>
      <c r="S29" s="6">
        <f>+P29/$L29</f>
        <v>0.20776438432266192</v>
      </c>
      <c r="T29" s="6">
        <f>+Q29/$L29</f>
        <v>0.19356303432769162</v>
      </c>
    </row>
    <row r="30" spans="1:20" ht="15" customHeight="1" x14ac:dyDescent="0.25">
      <c r="A30" s="14" t="s">
        <v>71</v>
      </c>
      <c r="B30" s="14"/>
      <c r="C30" s="14"/>
      <c r="D30" s="14"/>
      <c r="E30" s="14"/>
      <c r="F30" s="14"/>
      <c r="G30" s="14"/>
      <c r="H30" s="14"/>
      <c r="I30" s="8">
        <f>SUM(I24:I29)</f>
        <v>34464775047</v>
      </c>
      <c r="J30" s="8">
        <f t="shared" ref="J30:P30" si="6">SUM(J24:J29)</f>
        <v>0</v>
      </c>
      <c r="K30" s="8">
        <f t="shared" si="6"/>
        <v>0</v>
      </c>
      <c r="L30" s="8">
        <f t="shared" si="6"/>
        <v>34464775047</v>
      </c>
      <c r="M30" s="8">
        <f t="shared" si="6"/>
        <v>29079110411.809998</v>
      </c>
      <c r="N30" s="8">
        <f t="shared" si="6"/>
        <v>5385664635.1899996</v>
      </c>
      <c r="O30" s="8">
        <f t="shared" si="6"/>
        <v>26767020538.099998</v>
      </c>
      <c r="P30" s="8">
        <f t="shared" si="6"/>
        <v>11649658122.289999</v>
      </c>
      <c r="Q30" s="8">
        <f>SUM(Q24:Q29)</f>
        <v>10360588379.289999</v>
      </c>
      <c r="R30" s="9">
        <f>+O30/$L30</f>
        <v>0.77664863622633584</v>
      </c>
      <c r="S30" s="9">
        <f>+P30/$L30</f>
        <v>0.33801636907257421</v>
      </c>
      <c r="T30" s="9">
        <f>+Q30/$L30</f>
        <v>0.30061384022269544</v>
      </c>
    </row>
    <row r="31" spans="1:20" ht="15" customHeight="1" x14ac:dyDescent="0.25">
      <c r="A31" s="15" t="s">
        <v>72</v>
      </c>
      <c r="B31" s="15"/>
      <c r="C31" s="15"/>
      <c r="D31" s="15"/>
      <c r="E31" s="15"/>
      <c r="F31" s="15"/>
      <c r="G31" s="15"/>
      <c r="H31" s="15"/>
      <c r="I31" s="10">
        <f>SUM(I30,I23,I21)</f>
        <v>48594528705</v>
      </c>
      <c r="J31" s="10">
        <f t="shared" ref="J31:Q31" si="7">SUM(J30,J23,J21)</f>
        <v>62288737</v>
      </c>
      <c r="K31" s="10">
        <f t="shared" si="7"/>
        <v>62288737</v>
      </c>
      <c r="L31" s="10">
        <f t="shared" si="7"/>
        <v>48594528705</v>
      </c>
      <c r="M31" s="10">
        <f t="shared" si="7"/>
        <v>42913041715.149994</v>
      </c>
      <c r="N31" s="10">
        <f t="shared" si="7"/>
        <v>5681486989.8499994</v>
      </c>
      <c r="O31" s="10">
        <f t="shared" si="7"/>
        <v>36880122119.440002</v>
      </c>
      <c r="P31" s="10">
        <f t="shared" si="7"/>
        <v>21026594936.989998</v>
      </c>
      <c r="Q31" s="10">
        <f t="shared" si="7"/>
        <v>19535757159.989998</v>
      </c>
      <c r="R31" s="11">
        <f>+O31/$L31</f>
        <v>0.75893568889876539</v>
      </c>
      <c r="S31" s="11">
        <f>+P31/$L31</f>
        <v>0.43269469829895735</v>
      </c>
      <c r="T31" s="11">
        <f>+Q31/$L31</f>
        <v>0.40201557007754085</v>
      </c>
    </row>
    <row r="32" spans="1:20" ht="15" customHeight="1" x14ac:dyDescent="0.25">
      <c r="A32" s="12" t="s">
        <v>73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ht="15" customHeight="1" x14ac:dyDescent="0.25">
      <c r="A33" s="12" t="s">
        <v>74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ht="33.950000000000003" customHeight="1" x14ac:dyDescent="0.25"/>
  </sheetData>
  <mergeCells count="30">
    <mergeCell ref="A1:T1"/>
    <mergeCell ref="A2:T2"/>
    <mergeCell ref="A3:T3"/>
    <mergeCell ref="A4:T4"/>
    <mergeCell ref="A6:A7"/>
    <mergeCell ref="B6:B7"/>
    <mergeCell ref="C6:C7"/>
    <mergeCell ref="D6:D7"/>
    <mergeCell ref="E6:E7"/>
    <mergeCell ref="F6:F7"/>
    <mergeCell ref="R6:T6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A30:H30"/>
    <mergeCell ref="A31:H31"/>
    <mergeCell ref="A11:H11"/>
    <mergeCell ref="A13:H13"/>
    <mergeCell ref="A16:H16"/>
    <mergeCell ref="A20:H20"/>
    <mergeCell ref="A21:H21"/>
    <mergeCell ref="A23:H2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Leydi Bibiana Patiño Amaya</cp:lastModifiedBy>
  <dcterms:created xsi:type="dcterms:W3CDTF">2023-09-01T13:22:10Z</dcterms:created>
  <dcterms:modified xsi:type="dcterms:W3CDTF">2023-09-07T19:34:48Z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