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FORMES 2023\6. Publicación Página Web\"/>
    </mc:Choice>
  </mc:AlternateContent>
  <xr:revisionPtr revIDLastSave="0" documentId="13_ncr:1_{EDF5537E-51C2-414B-A68A-6DCB2E4E4C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0" i="3" l="1"/>
  <c r="T29" i="3"/>
  <c r="S30" i="3"/>
  <c r="S29" i="3"/>
  <c r="R29" i="3"/>
  <c r="R30" i="3"/>
  <c r="R22" i="3"/>
  <c r="T28" i="3"/>
  <c r="S28" i="3"/>
  <c r="R28" i="3"/>
  <c r="T27" i="3"/>
  <c r="S27" i="3"/>
  <c r="R27" i="3"/>
  <c r="T26" i="3"/>
  <c r="S26" i="3"/>
  <c r="R26" i="3"/>
  <c r="T25" i="3"/>
  <c r="S25" i="3"/>
  <c r="R25" i="3"/>
  <c r="T24" i="3"/>
  <c r="S24" i="3"/>
  <c r="R24" i="3"/>
  <c r="T23" i="3"/>
  <c r="S23" i="3"/>
  <c r="R23" i="3"/>
  <c r="T21" i="3"/>
  <c r="S21" i="3"/>
  <c r="R21" i="3"/>
  <c r="T18" i="3"/>
  <c r="S18" i="3"/>
  <c r="R18" i="3"/>
  <c r="T17" i="3"/>
  <c r="S17" i="3"/>
  <c r="R17" i="3"/>
  <c r="T16" i="3"/>
  <c r="S16" i="3"/>
  <c r="R16" i="3"/>
  <c r="T14" i="3"/>
  <c r="S14" i="3"/>
  <c r="R14" i="3"/>
  <c r="T13" i="3"/>
  <c r="S13" i="3"/>
  <c r="R13" i="3"/>
  <c r="T11" i="3"/>
  <c r="S11" i="3"/>
  <c r="R11" i="3"/>
  <c r="T9" i="3"/>
  <c r="S9" i="3"/>
  <c r="R9" i="3"/>
  <c r="T8" i="3"/>
  <c r="S8" i="3"/>
  <c r="R8" i="3"/>
  <c r="T7" i="3"/>
  <c r="S7" i="3"/>
  <c r="R7" i="3"/>
  <c r="Q29" i="3"/>
  <c r="P29" i="3"/>
  <c r="O29" i="3"/>
  <c r="N29" i="3"/>
  <c r="M29" i="3"/>
  <c r="L29" i="3"/>
  <c r="K29" i="3"/>
  <c r="K30" i="3" s="1"/>
  <c r="J29" i="3"/>
  <c r="J30" i="3" s="1"/>
  <c r="I29" i="3"/>
  <c r="I30" i="3" s="1"/>
  <c r="Q22" i="3"/>
  <c r="T22" i="3" s="1"/>
  <c r="P22" i="3"/>
  <c r="S22" i="3" s="1"/>
  <c r="O22" i="3"/>
  <c r="N22" i="3"/>
  <c r="M22" i="3"/>
  <c r="L22" i="3"/>
  <c r="K22" i="3"/>
  <c r="J22" i="3"/>
  <c r="I22" i="3"/>
  <c r="L20" i="3"/>
  <c r="Q19" i="3"/>
  <c r="T19" i="3" s="1"/>
  <c r="P19" i="3"/>
  <c r="S19" i="3" s="1"/>
  <c r="O19" i="3"/>
  <c r="R19" i="3" s="1"/>
  <c r="N19" i="3"/>
  <c r="M19" i="3"/>
  <c r="L19" i="3"/>
  <c r="K19" i="3"/>
  <c r="K20" i="3" s="1"/>
  <c r="J19" i="3"/>
  <c r="I19" i="3"/>
  <c r="I20" i="3" s="1"/>
  <c r="Q15" i="3"/>
  <c r="T15" i="3" s="1"/>
  <c r="P15" i="3"/>
  <c r="S15" i="3" s="1"/>
  <c r="O15" i="3"/>
  <c r="R15" i="3" s="1"/>
  <c r="N15" i="3"/>
  <c r="M15" i="3"/>
  <c r="L15" i="3"/>
  <c r="K15" i="3"/>
  <c r="J15" i="3"/>
  <c r="I15" i="3"/>
  <c r="Q12" i="3"/>
  <c r="T12" i="3" s="1"/>
  <c r="P12" i="3"/>
  <c r="S12" i="3" s="1"/>
  <c r="O12" i="3"/>
  <c r="R12" i="3" s="1"/>
  <c r="N12" i="3"/>
  <c r="N20" i="3" s="1"/>
  <c r="M12" i="3"/>
  <c r="L12" i="3"/>
  <c r="K12" i="3"/>
  <c r="J12" i="3"/>
  <c r="I12" i="3"/>
  <c r="Q10" i="3"/>
  <c r="P10" i="3"/>
  <c r="O10" i="3"/>
  <c r="N10" i="3"/>
  <c r="M10" i="3"/>
  <c r="L10" i="3"/>
  <c r="K10" i="3"/>
  <c r="J10" i="3"/>
  <c r="J20" i="3" s="1"/>
  <c r="I10" i="3"/>
  <c r="L30" i="3" l="1"/>
  <c r="R10" i="3"/>
  <c r="N30" i="3"/>
  <c r="S10" i="3"/>
  <c r="M20" i="3"/>
  <c r="M30" i="3" s="1"/>
  <c r="T10" i="3"/>
  <c r="O30" i="3"/>
  <c r="P30" i="3"/>
  <c r="O20" i="3"/>
  <c r="R20" i="3" s="1"/>
  <c r="P20" i="3"/>
  <c r="S20" i="3" s="1"/>
  <c r="Q20" i="3"/>
  <c r="T20" i="3" s="1"/>
  <c r="Q30" i="3" l="1"/>
</calcChain>
</file>

<file path=xl/sharedStrings.xml><?xml version="1.0" encoding="utf-8"?>
<sst xmlns="http://schemas.openxmlformats.org/spreadsheetml/2006/main" count="145" uniqueCount="75">
  <si>
    <t/>
  </si>
  <si>
    <t>TIPO</t>
  </si>
  <si>
    <t>CTA</t>
  </si>
  <si>
    <t>ORD</t>
  </si>
  <si>
    <t>A</t>
  </si>
  <si>
    <t>CSF</t>
  </si>
  <si>
    <t>10</t>
  </si>
  <si>
    <t>SSF</t>
  </si>
  <si>
    <t>11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</si>
  <si>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</si>
  <si>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</si>
  <si>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</si>
  <si>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</si>
  <si>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</si>
  <si>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</si>
  <si>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</si>
  <si>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</si>
  <si>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</si>
  <si>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</si>
  <si>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SENTENCIAS Y CONCILIACIONES</t>
  </si>
  <si>
    <t>08</t>
  </si>
  <si>
    <t>IMPUESTOS</t>
  </si>
  <si>
    <t>CUOTA DE FISCALIZACIÓN Y AUDITAJE</t>
  </si>
  <si>
    <t>05</t>
  </si>
  <si>
    <t>MULTAS, SANCIONES E INTERESES DE MORA</t>
  </si>
  <si>
    <t>B</t>
  </si>
  <si>
    <t>APORTES AL FONDO DE CONTINGENCIAS</t>
  </si>
  <si>
    <t>C</t>
  </si>
  <si>
    <t>4199</t>
  </si>
  <si>
    <t>1500</t>
  </si>
  <si>
    <t>2</t>
  </si>
  <si>
    <t>CONSOLIDACION DE LA PLATAFORMA TECNOLOGICA PARA LA ADECUADA GESTION DE LA INFORMACION DEL CENTRO NACIONAL DE MEMORIA HISTORICA A NIVEL   NACIONAL</t>
  </si>
  <si>
    <t>4101</t>
  </si>
  <si>
    <t>16</t>
  </si>
  <si>
    <t>IMPLEMENTACION DE LAS ACCIONES DE MEMORIA HISTORICA A NIVEL   NACIONAL</t>
  </si>
  <si>
    <t>17</t>
  </si>
  <si>
    <t>FORTALECIMIENTO DE PROCESOS DE MEMORIA HISTORICA A NIVEL  NACIONAL</t>
  </si>
  <si>
    <t>19</t>
  </si>
  <si>
    <t>CONSOLIDACION DEL ARCHIVO DE LOS DERECHOS HUMANOS, MEMORIA HISTORICA Y CONFLICTO ARMADO Y COLECCIONES DE DERECHOS HUMANOS Y DERECHO INTERNACIONAL HUMANITARIO.  NACIONAL</t>
  </si>
  <si>
    <t>18</t>
  </si>
  <si>
    <t>IMPLEMENTACION DE ACCIONES DEL MUSEO DE MEMORIA A NIVEL  NACIONAL</t>
  </si>
  <si>
    <t>15</t>
  </si>
  <si>
    <t>DIVULGACION DE ACCIONES DE MEMORIA HISTORICA A NIVEL NACIONAL  NACIONAL</t>
  </si>
  <si>
    <t>PAGOS</t>
  </si>
  <si>
    <t>OBLIGACION</t>
  </si>
  <si>
    <t>COMPROMISO</t>
  </si>
  <si>
    <t>CDP</t>
  </si>
  <si>
    <t>DESCRIPCION</t>
  </si>
  <si>
    <t>SIT</t>
  </si>
  <si>
    <t>REC</t>
  </si>
  <si>
    <t>OBJ</t>
  </si>
  <si>
    <t>SUB
CTA</t>
  </si>
  <si>
    <t>CENTRO NACIONAL DE MEMORIA HISTÓRICA</t>
  </si>
  <si>
    <t>SECCION: 41-05-00</t>
  </si>
  <si>
    <t>CIFRAS EN PESOS</t>
  </si>
  <si>
    <t>EJECUCION PRESUPUESTO DE GASTOS A 31 DE OCTUBRE DE 2023</t>
  </si>
  <si>
    <t>% EJECUCIÓN</t>
  </si>
  <si>
    <t>Comp.</t>
  </si>
  <si>
    <t>Oblig.</t>
  </si>
  <si>
    <t>Pagos</t>
  </si>
  <si>
    <t>APROPIACIÓN INICIAL</t>
  </si>
  <si>
    <t>APROPIACIÓN ADICIONADA</t>
  </si>
  <si>
    <t>APROPIACIÓN REDUCIDA</t>
  </si>
  <si>
    <t>APROPIACIÓN VIGENTE</t>
  </si>
  <si>
    <t>APROPIACIÓN DISPONIBLE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</si>
  <si>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</si>
  <si>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</si>
  <si>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</si>
  <si>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</si>
  <si>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</si>
  <si>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SERVICIO A LA DEUDA PUBLICA - INTERNA</t>
  </si>
  <si>
    <t>TOTAL INVERSIÓN</t>
  </si>
  <si>
    <t>TOTAL EJECUCION PRESUPUESTO DE GASTOS</t>
  </si>
  <si>
    <t>DIRECCIÓN ADMINISTRATIVA Y FINANCIERA</t>
  </si>
  <si>
    <t>*Información tomada del Sistema Integrado de Información Financiera -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</si>
</sst>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23">
    <xf numFmtId="0" fontId="2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1"/>
    </xf>
    <xf numFmtId="165" fontId="5" fillId="2" borderId="2" xfId="3" applyNumberFormat="1" applyFont="1" applyFill="1" applyBorder="1" applyAlignment="1">
      <alignment horizontal="center"/>
    </xf>
    <xf numFmtId="165" fontId="6" fillId="2" borderId="2" xfId="3" applyNumberFormat="1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43" fontId="6" fillId="2" borderId="4" xfId="1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43" fontId="6" fillId="2" borderId="6" xfId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right" vertical="center" wrapText="1" readingOrder="1"/>
    </xf>
    <xf numFmtId="7" fontId="6" fillId="2" borderId="2" xfId="1" applyNumberFormat="1" applyFont="1" applyFill="1" applyBorder="1" applyAlignment="1">
      <alignment horizontal="right" vertical="center" wrapText="1" readingOrder="1"/>
    </xf>
    <xf numFmtId="0" fontId="6" fillId="3" borderId="2" xfId="0" applyFont="1" applyFill="1" applyBorder="1" applyAlignment="1">
      <alignment horizontal="right" vertical="center" wrapText="1" readingOrder="1"/>
    </xf>
    <xf numFmtId="7" fontId="6" fillId="3" borderId="2" xfId="1" applyNumberFormat="1" applyFont="1" applyFill="1" applyBorder="1" applyAlignment="1">
      <alignment horizontal="right" vertical="center" wrapText="1" readingOrder="1"/>
    </xf>
    <xf numFmtId="165" fontId="6" fillId="3" borderId="2" xfId="3" applyNumberFormat="1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right" vertical="center" wrapText="1" readingOrder="1"/>
    </xf>
    <xf numFmtId="7" fontId="6" fillId="4" borderId="2" xfId="1" applyNumberFormat="1" applyFont="1" applyFill="1" applyBorder="1" applyAlignment="1">
      <alignment horizontal="right" vertical="center" wrapText="1" readingOrder="1"/>
    </xf>
    <xf numFmtId="165" fontId="6" fillId="4" borderId="2" xfId="3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165" fontId="7" fillId="0" borderId="2" xfId="3" applyNumberFormat="1" applyFont="1" applyFill="1" applyBorder="1" applyAlignment="1">
      <alignment horizontal="center" vertical="center" wrapText="1" readingOrder="1"/>
    </xf>
  </cellXfs>
  <cellStyles count="4">
    <cellStyle name="Millares" xfId="1" builtinId="3"/>
    <cellStyle name="Normal" xfId="0" builtinId="0"/>
    <cellStyle name="Normal 2" xfId="2" xr:uid="{FE8C1ACE-E244-4283-93AA-E9294EA1A438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2465294" cy="661147"/>
    <xdr:pic>
      <xdr:nvPicPr>
        <xdr:cNvPr id="2" name="Imagen 1">
          <a:extLst>
            <a:ext uri="{FF2B5EF4-FFF2-40B4-BE49-F238E27FC236}">
              <a16:creationId xmlns:a16="http://schemas.microsoft.com/office/drawing/2014/main" id="{C89CC253-D9B9-43F5-B5EE-65A48D5FB42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2465294" cy="66114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0B08-E6ED-40A3-8449-C84498707FD9}">
  <dimension ref="A1:T32"/>
  <sheetViews>
    <sheetView showGridLines="0" tabSelected="1" topLeftCell="A28" zoomScale="85" zoomScaleNormal="85" workbookViewId="0">
      <selection activeCell="A29" sqref="A29:H29"/>
    </sheetView>
  </sheetViews>
  <sheetFormatPr baseColWidth="10" defaultRowHeight="15" x14ac:dyDescent="0.25"/>
  <cols>
    <col min="1" max="1" width="5.42578125" customWidth="1"/>
    <col min="2" max="2" width="4.42578125" bestFit="1" customWidth="1"/>
    <col min="3" max="3" width="4.5703125" bestFit="1" customWidth="1"/>
    <col min="4" max="4" width="4.28515625" bestFit="1" customWidth="1"/>
    <col min="5" max="5" width="4.7109375" bestFit="1" customWidth="1"/>
    <col min="6" max="6" width="4.5703125" bestFit="1" customWidth="1"/>
    <col min="7" max="7" width="4.28515625" bestFit="1" customWidth="1"/>
    <col min="8" max="8" width="27.5703125" customWidth="1"/>
    <col min="9" max="17" width="17.7109375" customWidth="1"/>
    <col min="18" max="18" width="6.5703125" customWidth="1"/>
    <col min="19" max="19" width="6.42578125" customWidth="1"/>
  </cols>
  <sheetData>
    <row r="1" spans="1:20" x14ac:dyDescent="0.25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x14ac:dyDescent="0.25">
      <c r="A3" s="5" t="s">
        <v>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x14ac:dyDescent="0.25">
      <c r="A4" s="5" t="s">
        <v>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0" x14ac:dyDescent="0.25">
      <c r="A5" s="8" t="s">
        <v>1</v>
      </c>
      <c r="B5" s="9" t="s">
        <v>2</v>
      </c>
      <c r="C5" s="9" t="s">
        <v>51</v>
      </c>
      <c r="D5" s="9" t="s">
        <v>50</v>
      </c>
      <c r="E5" s="9" t="s">
        <v>3</v>
      </c>
      <c r="F5" s="9" t="s">
        <v>49</v>
      </c>
      <c r="G5" s="9" t="s">
        <v>48</v>
      </c>
      <c r="H5" s="9" t="s">
        <v>47</v>
      </c>
      <c r="I5" s="10" t="s">
        <v>60</v>
      </c>
      <c r="J5" s="10" t="s">
        <v>61</v>
      </c>
      <c r="K5" s="10" t="s">
        <v>62</v>
      </c>
      <c r="L5" s="10" t="s">
        <v>63</v>
      </c>
      <c r="M5" s="9" t="s">
        <v>46</v>
      </c>
      <c r="N5" s="10" t="s">
        <v>64</v>
      </c>
      <c r="O5" s="9" t="s">
        <v>45</v>
      </c>
      <c r="P5" s="9" t="s">
        <v>44</v>
      </c>
      <c r="Q5" s="9" t="s">
        <v>43</v>
      </c>
      <c r="R5" s="6" t="s">
        <v>56</v>
      </c>
      <c r="S5" s="6"/>
      <c r="T5" s="6"/>
    </row>
    <row r="6" spans="1:20" x14ac:dyDescent="0.25">
      <c r="A6" s="11"/>
      <c r="B6" s="9"/>
      <c r="C6" s="9"/>
      <c r="D6" s="9"/>
      <c r="E6" s="9"/>
      <c r="F6" s="9"/>
      <c r="G6" s="9"/>
      <c r="H6" s="9"/>
      <c r="I6" s="12"/>
      <c r="J6" s="12"/>
      <c r="K6" s="12"/>
      <c r="L6" s="12"/>
      <c r="M6" s="9"/>
      <c r="N6" s="12"/>
      <c r="O6" s="9"/>
      <c r="P6" s="9"/>
      <c r="Q6" s="9"/>
      <c r="R6" s="7" t="s">
        <v>57</v>
      </c>
      <c r="S6" s="7" t="s">
        <v>58</v>
      </c>
      <c r="T6" s="7" t="s">
        <v>59</v>
      </c>
    </row>
    <row r="7" spans="1:20" x14ac:dyDescent="0.25">
      <c r="A7" s="2" t="s">
        <v>4</v>
      </c>
      <c r="B7" s="2" t="s">
        <v>9</v>
      </c>
      <c r="C7" s="2" t="s">
        <v>9</v>
      </c>
      <c r="D7" s="2" t="s">
        <v>9</v>
      </c>
      <c r="E7" s="2"/>
      <c r="F7" s="2" t="s">
        <v>6</v>
      </c>
      <c r="G7" s="2" t="s">
        <v>5</v>
      </c>
      <c r="H7" s="1" t="s">
        <v>10</v>
      </c>
      <c r="I7" s="3">
        <v>7235000000</v>
      </c>
      <c r="J7" s="3">
        <v>642000000</v>
      </c>
      <c r="K7" s="3">
        <v>0</v>
      </c>
      <c r="L7" s="3">
        <v>7877000000</v>
      </c>
      <c r="M7" s="3">
        <v>7235000000</v>
      </c>
      <c r="N7" s="3">
        <v>642000000</v>
      </c>
      <c r="O7" s="3">
        <v>6089296808</v>
      </c>
      <c r="P7" s="3">
        <v>6089296808</v>
      </c>
      <c r="Q7" s="3">
        <v>6089296808</v>
      </c>
      <c r="R7" s="22">
        <f t="shared" ref="R7:T7" si="0">+O7/$L7</f>
        <v>0.77304770953408664</v>
      </c>
      <c r="S7" s="22">
        <f t="shared" si="0"/>
        <v>0.77304770953408664</v>
      </c>
      <c r="T7" s="22">
        <f t="shared" si="0"/>
        <v>0.77304770953408664</v>
      </c>
    </row>
    <row r="8" spans="1:20" ht="22.5" x14ac:dyDescent="0.25">
      <c r="A8" s="2" t="s">
        <v>4</v>
      </c>
      <c r="B8" s="2" t="s">
        <v>9</v>
      </c>
      <c r="C8" s="2" t="s">
        <v>9</v>
      </c>
      <c r="D8" s="2" t="s">
        <v>11</v>
      </c>
      <c r="E8" s="2"/>
      <c r="F8" s="2" t="s">
        <v>6</v>
      </c>
      <c r="G8" s="2" t="s">
        <v>5</v>
      </c>
      <c r="H8" s="1" t="s">
        <v>12</v>
      </c>
      <c r="I8" s="3">
        <v>2633000000</v>
      </c>
      <c r="J8" s="3">
        <v>209000000</v>
      </c>
      <c r="K8" s="3">
        <v>0</v>
      </c>
      <c r="L8" s="3">
        <v>2842000000</v>
      </c>
      <c r="M8" s="3">
        <v>2633000000</v>
      </c>
      <c r="N8" s="3">
        <v>209000000</v>
      </c>
      <c r="O8" s="3">
        <v>2366033158</v>
      </c>
      <c r="P8" s="3">
        <v>2366033158</v>
      </c>
      <c r="Q8" s="3">
        <v>2366033158</v>
      </c>
      <c r="R8" s="22">
        <f t="shared" ref="R8:R9" si="1">+O8/$L8</f>
        <v>0.83252398240675585</v>
      </c>
      <c r="S8" s="22">
        <f t="shared" ref="S8:S9" si="2">+P8/$L8</f>
        <v>0.83252398240675585</v>
      </c>
      <c r="T8" s="22">
        <f t="shared" ref="T8:T9" si="3">+Q8/$L8</f>
        <v>0.83252398240675585</v>
      </c>
    </row>
    <row r="9" spans="1:20" ht="33.75" x14ac:dyDescent="0.25">
      <c r="A9" s="2" t="s">
        <v>4</v>
      </c>
      <c r="B9" s="2" t="s">
        <v>9</v>
      </c>
      <c r="C9" s="2" t="s">
        <v>9</v>
      </c>
      <c r="D9" s="2" t="s">
        <v>13</v>
      </c>
      <c r="E9" s="2"/>
      <c r="F9" s="2" t="s">
        <v>6</v>
      </c>
      <c r="G9" s="2" t="s">
        <v>5</v>
      </c>
      <c r="H9" s="1" t="s">
        <v>14</v>
      </c>
      <c r="I9" s="3">
        <v>841000000</v>
      </c>
      <c r="J9" s="3">
        <v>106000000</v>
      </c>
      <c r="K9" s="3">
        <v>0</v>
      </c>
      <c r="L9" s="3">
        <v>947000000</v>
      </c>
      <c r="M9" s="3">
        <v>841000000</v>
      </c>
      <c r="N9" s="3">
        <v>106000000</v>
      </c>
      <c r="O9" s="3">
        <v>734072492</v>
      </c>
      <c r="P9" s="3">
        <v>734072492</v>
      </c>
      <c r="Q9" s="3">
        <v>734072492</v>
      </c>
      <c r="R9" s="22">
        <f t="shared" si="1"/>
        <v>0.77515574656810982</v>
      </c>
      <c r="S9" s="22">
        <f t="shared" si="2"/>
        <v>0.77515574656810982</v>
      </c>
      <c r="T9" s="22">
        <f t="shared" si="3"/>
        <v>0.77515574656810982</v>
      </c>
    </row>
    <row r="10" spans="1:20" x14ac:dyDescent="0.25">
      <c r="A10" s="13" t="s">
        <v>65</v>
      </c>
      <c r="B10" s="13"/>
      <c r="C10" s="13"/>
      <c r="D10" s="13"/>
      <c r="E10" s="13"/>
      <c r="F10" s="13"/>
      <c r="G10" s="13"/>
      <c r="H10" s="13"/>
      <c r="I10" s="14">
        <f>SUM(I7:I9)</f>
        <v>10709000000</v>
      </c>
      <c r="J10" s="14">
        <f t="shared" ref="J10:Q10" si="4">SUM(J7:J9)</f>
        <v>957000000</v>
      </c>
      <c r="K10" s="14">
        <f t="shared" si="4"/>
        <v>0</v>
      </c>
      <c r="L10" s="14">
        <f t="shared" si="4"/>
        <v>11666000000</v>
      </c>
      <c r="M10" s="14">
        <f t="shared" si="4"/>
        <v>10709000000</v>
      </c>
      <c r="N10" s="14">
        <f t="shared" si="4"/>
        <v>957000000</v>
      </c>
      <c r="O10" s="14">
        <f t="shared" si="4"/>
        <v>9189402458</v>
      </c>
      <c r="P10" s="14">
        <f t="shared" si="4"/>
        <v>9189402458</v>
      </c>
      <c r="Q10" s="14">
        <f t="shared" si="4"/>
        <v>9189402458</v>
      </c>
      <c r="R10" s="7">
        <f>+O10/$L10</f>
        <v>0.78770807971884105</v>
      </c>
      <c r="S10" s="7">
        <f>+P10/$L10</f>
        <v>0.78770807971884105</v>
      </c>
      <c r="T10" s="7">
        <f>+Q10/$L10</f>
        <v>0.78770807971884105</v>
      </c>
    </row>
    <row r="11" spans="1:20" ht="22.5" x14ac:dyDescent="0.25">
      <c r="A11" s="2" t="s">
        <v>4</v>
      </c>
      <c r="B11" s="2" t="s">
        <v>11</v>
      </c>
      <c r="C11" s="2"/>
      <c r="D11" s="2"/>
      <c r="E11" s="2"/>
      <c r="F11" s="2" t="s">
        <v>6</v>
      </c>
      <c r="G11" s="2" t="s">
        <v>5</v>
      </c>
      <c r="H11" s="1" t="s">
        <v>15</v>
      </c>
      <c r="I11" s="3">
        <v>3075000000</v>
      </c>
      <c r="J11" s="3">
        <v>0</v>
      </c>
      <c r="K11" s="3">
        <v>0</v>
      </c>
      <c r="L11" s="3">
        <v>3075000000</v>
      </c>
      <c r="M11" s="3">
        <v>3049342950</v>
      </c>
      <c r="N11" s="3">
        <v>25657050</v>
      </c>
      <c r="O11" s="3">
        <v>2853703984.3200002</v>
      </c>
      <c r="P11" s="3">
        <v>2163389835.4699998</v>
      </c>
      <c r="Q11" s="3">
        <v>2151247736.0500002</v>
      </c>
      <c r="R11" s="22">
        <f t="shared" ref="R11" si="5">+O11/$L11</f>
        <v>0.92803381603902446</v>
      </c>
      <c r="S11" s="22">
        <f t="shared" ref="S11" si="6">+P11/$L11</f>
        <v>0.70354140990894298</v>
      </c>
      <c r="T11" s="22">
        <f t="shared" ref="T11" si="7">+Q11/$L11</f>
        <v>0.69959275969105694</v>
      </c>
    </row>
    <row r="12" spans="1:20" x14ac:dyDescent="0.25">
      <c r="A12" s="13" t="s">
        <v>66</v>
      </c>
      <c r="B12" s="13"/>
      <c r="C12" s="13"/>
      <c r="D12" s="13"/>
      <c r="E12" s="13"/>
      <c r="F12" s="13"/>
      <c r="G12" s="13"/>
      <c r="H12" s="13"/>
      <c r="I12" s="14">
        <f>+I11</f>
        <v>3075000000</v>
      </c>
      <c r="J12" s="14">
        <f t="shared" ref="J12:Q12" si="8">+J11</f>
        <v>0</v>
      </c>
      <c r="K12" s="14">
        <f t="shared" si="8"/>
        <v>0</v>
      </c>
      <c r="L12" s="14">
        <f t="shared" si="8"/>
        <v>3075000000</v>
      </c>
      <c r="M12" s="14">
        <f t="shared" si="8"/>
        <v>3049342950</v>
      </c>
      <c r="N12" s="14">
        <f t="shared" si="8"/>
        <v>25657050</v>
      </c>
      <c r="O12" s="14">
        <f t="shared" si="8"/>
        <v>2853703984.3200002</v>
      </c>
      <c r="P12" s="14">
        <f t="shared" si="8"/>
        <v>2163389835.4699998</v>
      </c>
      <c r="Q12" s="14">
        <f t="shared" si="8"/>
        <v>2151247736.0500002</v>
      </c>
      <c r="R12" s="7">
        <f>+O12/$L12</f>
        <v>0.92803381603902446</v>
      </c>
      <c r="S12" s="7">
        <f>+P12/$L12</f>
        <v>0.70354140990894298</v>
      </c>
      <c r="T12" s="7">
        <f>+Q12/$L12</f>
        <v>0.69959275969105694</v>
      </c>
    </row>
    <row r="13" spans="1:20" ht="33.75" x14ac:dyDescent="0.25">
      <c r="A13" s="2" t="s">
        <v>4</v>
      </c>
      <c r="B13" s="2" t="s">
        <v>13</v>
      </c>
      <c r="C13" s="2" t="s">
        <v>16</v>
      </c>
      <c r="D13" s="2" t="s">
        <v>11</v>
      </c>
      <c r="E13" s="2" t="s">
        <v>17</v>
      </c>
      <c r="F13" s="2" t="s">
        <v>6</v>
      </c>
      <c r="G13" s="2" t="s">
        <v>5</v>
      </c>
      <c r="H13" s="1" t="s">
        <v>18</v>
      </c>
      <c r="I13" s="3">
        <v>96000000</v>
      </c>
      <c r="J13" s="3">
        <v>0</v>
      </c>
      <c r="K13" s="3">
        <v>0</v>
      </c>
      <c r="L13" s="3">
        <v>96000000</v>
      </c>
      <c r="M13" s="3">
        <v>96000000</v>
      </c>
      <c r="N13" s="3">
        <v>0</v>
      </c>
      <c r="O13" s="3">
        <v>40082508</v>
      </c>
      <c r="P13" s="3">
        <v>36239841</v>
      </c>
      <c r="Q13" s="3">
        <v>36239841</v>
      </c>
      <c r="R13" s="22">
        <f t="shared" ref="R13:R14" si="9">+O13/$L13</f>
        <v>0.41752612500000003</v>
      </c>
      <c r="S13" s="22">
        <f t="shared" ref="S13:S14" si="10">+P13/$L13</f>
        <v>0.37749834375000002</v>
      </c>
      <c r="T13" s="22">
        <f t="shared" ref="T13:T14" si="11">+Q13/$L13</f>
        <v>0.37749834375000002</v>
      </c>
    </row>
    <row r="14" spans="1:20" x14ac:dyDescent="0.25">
      <c r="A14" s="2" t="s">
        <v>4</v>
      </c>
      <c r="B14" s="2" t="s">
        <v>13</v>
      </c>
      <c r="C14" s="2" t="s">
        <v>6</v>
      </c>
      <c r="D14" s="2"/>
      <c r="E14" s="2"/>
      <c r="F14" s="2" t="s">
        <v>6</v>
      </c>
      <c r="G14" s="2" t="s">
        <v>5</v>
      </c>
      <c r="H14" s="1" t="s">
        <v>19</v>
      </c>
      <c r="I14" s="3">
        <v>0</v>
      </c>
      <c r="J14" s="3">
        <v>62288737</v>
      </c>
      <c r="K14" s="3">
        <v>0</v>
      </c>
      <c r="L14" s="3">
        <v>62288737</v>
      </c>
      <c r="M14" s="3">
        <v>62288737</v>
      </c>
      <c r="N14" s="3">
        <v>0</v>
      </c>
      <c r="O14" s="3">
        <v>62288737</v>
      </c>
      <c r="P14" s="3">
        <v>62288737</v>
      </c>
      <c r="Q14" s="3">
        <v>62288737</v>
      </c>
      <c r="R14" s="22">
        <f t="shared" si="9"/>
        <v>1</v>
      </c>
      <c r="S14" s="22">
        <f t="shared" si="10"/>
        <v>1</v>
      </c>
      <c r="T14" s="22">
        <f t="shared" si="11"/>
        <v>1</v>
      </c>
    </row>
    <row r="15" spans="1:20" x14ac:dyDescent="0.25">
      <c r="A15" s="13" t="s">
        <v>67</v>
      </c>
      <c r="B15" s="13"/>
      <c r="C15" s="13"/>
      <c r="D15" s="13"/>
      <c r="E15" s="13"/>
      <c r="F15" s="13"/>
      <c r="G15" s="13"/>
      <c r="H15" s="13"/>
      <c r="I15" s="14">
        <f>+I13+I14</f>
        <v>96000000</v>
      </c>
      <c r="J15" s="14">
        <f t="shared" ref="J15:Q15" si="12">+J13+J14</f>
        <v>62288737</v>
      </c>
      <c r="K15" s="14">
        <f t="shared" si="12"/>
        <v>0</v>
      </c>
      <c r="L15" s="14">
        <f t="shared" si="12"/>
        <v>158288737</v>
      </c>
      <c r="M15" s="14">
        <f t="shared" si="12"/>
        <v>158288737</v>
      </c>
      <c r="N15" s="14">
        <f t="shared" si="12"/>
        <v>0</v>
      </c>
      <c r="O15" s="14">
        <f t="shared" si="12"/>
        <v>102371245</v>
      </c>
      <c r="P15" s="14">
        <f t="shared" si="12"/>
        <v>98528578</v>
      </c>
      <c r="Q15" s="14">
        <f t="shared" si="12"/>
        <v>98528578</v>
      </c>
      <c r="R15" s="7">
        <f>+O15/$L15</f>
        <v>0.64673739231364258</v>
      </c>
      <c r="S15" s="7">
        <f>+P15/$L15</f>
        <v>0.62246107883215973</v>
      </c>
      <c r="T15" s="7">
        <f>+Q15/$L15</f>
        <v>0.62246107883215973</v>
      </c>
    </row>
    <row r="16" spans="1:20" x14ac:dyDescent="0.25">
      <c r="A16" s="2" t="s">
        <v>4</v>
      </c>
      <c r="B16" s="2" t="s">
        <v>20</v>
      </c>
      <c r="C16" s="2" t="s">
        <v>9</v>
      </c>
      <c r="D16" s="2"/>
      <c r="E16" s="2"/>
      <c r="F16" s="2" t="s">
        <v>6</v>
      </c>
      <c r="G16" s="2" t="s">
        <v>5</v>
      </c>
      <c r="H16" s="1" t="s">
        <v>21</v>
      </c>
      <c r="I16" s="3">
        <v>211200</v>
      </c>
      <c r="J16" s="3">
        <v>0</v>
      </c>
      <c r="K16" s="3">
        <v>0</v>
      </c>
      <c r="L16" s="3">
        <v>211200</v>
      </c>
      <c r="M16" s="3">
        <v>154000</v>
      </c>
      <c r="N16" s="3">
        <v>57200</v>
      </c>
      <c r="O16" s="3">
        <v>154000</v>
      </c>
      <c r="P16" s="3">
        <v>154000</v>
      </c>
      <c r="Q16" s="3">
        <v>154000</v>
      </c>
      <c r="R16" s="22">
        <f t="shared" ref="R16:R18" si="13">+O16/$L16</f>
        <v>0.72916666666666663</v>
      </c>
      <c r="S16" s="22">
        <f t="shared" ref="S16:S18" si="14">+P16/$L16</f>
        <v>0.72916666666666663</v>
      </c>
      <c r="T16" s="22">
        <f t="shared" ref="T16:T18" si="15">+Q16/$L16</f>
        <v>0.72916666666666663</v>
      </c>
    </row>
    <row r="17" spans="1:20" ht="22.5" x14ac:dyDescent="0.25">
      <c r="A17" s="2" t="s">
        <v>4</v>
      </c>
      <c r="B17" s="2" t="s">
        <v>20</v>
      </c>
      <c r="C17" s="2" t="s">
        <v>16</v>
      </c>
      <c r="D17" s="2" t="s">
        <v>9</v>
      </c>
      <c r="E17" s="2"/>
      <c r="F17" s="2" t="s">
        <v>8</v>
      </c>
      <c r="G17" s="2" t="s">
        <v>7</v>
      </c>
      <c r="H17" s="1" t="s">
        <v>22</v>
      </c>
      <c r="I17" s="3">
        <v>152473967</v>
      </c>
      <c r="J17" s="3">
        <v>0</v>
      </c>
      <c r="K17" s="3">
        <v>0</v>
      </c>
      <c r="L17" s="3">
        <v>152473967</v>
      </c>
      <c r="M17" s="3">
        <v>0</v>
      </c>
      <c r="N17" s="3">
        <v>152473967</v>
      </c>
      <c r="O17" s="3">
        <v>0</v>
      </c>
      <c r="P17" s="3">
        <v>0</v>
      </c>
      <c r="Q17" s="3">
        <v>0</v>
      </c>
      <c r="R17" s="22">
        <f t="shared" si="13"/>
        <v>0</v>
      </c>
      <c r="S17" s="22">
        <f t="shared" si="14"/>
        <v>0</v>
      </c>
      <c r="T17" s="22">
        <f t="shared" si="15"/>
        <v>0</v>
      </c>
    </row>
    <row r="18" spans="1:20" ht="22.5" x14ac:dyDescent="0.25">
      <c r="A18" s="2" t="s">
        <v>4</v>
      </c>
      <c r="B18" s="2" t="s">
        <v>20</v>
      </c>
      <c r="C18" s="2" t="s">
        <v>23</v>
      </c>
      <c r="D18" s="2"/>
      <c r="E18" s="2"/>
      <c r="F18" s="2" t="s">
        <v>6</v>
      </c>
      <c r="G18" s="2" t="s">
        <v>5</v>
      </c>
      <c r="H18" s="1" t="s">
        <v>24</v>
      </c>
      <c r="I18" s="3">
        <v>87500000</v>
      </c>
      <c r="J18" s="3">
        <v>0</v>
      </c>
      <c r="K18" s="3">
        <v>62288737</v>
      </c>
      <c r="L18" s="3">
        <v>25211263</v>
      </c>
      <c r="M18" s="3">
        <v>19090908</v>
      </c>
      <c r="N18" s="3">
        <v>6120355</v>
      </c>
      <c r="O18" s="3">
        <v>19090908</v>
      </c>
      <c r="P18" s="3">
        <v>19090908</v>
      </c>
      <c r="Q18" s="3">
        <v>19090908</v>
      </c>
      <c r="R18" s="22">
        <f t="shared" si="13"/>
        <v>0.75723727129418306</v>
      </c>
      <c r="S18" s="22">
        <f t="shared" si="14"/>
        <v>0.75723727129418306</v>
      </c>
      <c r="T18" s="22">
        <f t="shared" si="15"/>
        <v>0.75723727129418306</v>
      </c>
    </row>
    <row r="19" spans="1:20" x14ac:dyDescent="0.25">
      <c r="A19" s="13" t="s">
        <v>68</v>
      </c>
      <c r="B19" s="13"/>
      <c r="C19" s="13"/>
      <c r="D19" s="13"/>
      <c r="E19" s="13"/>
      <c r="F19" s="13"/>
      <c r="G19" s="13"/>
      <c r="H19" s="13"/>
      <c r="I19" s="14">
        <f>SUM(I16:I18)</f>
        <v>240185167</v>
      </c>
      <c r="J19" s="14">
        <f t="shared" ref="J19:Q19" si="16">SUM(J16:J18)</f>
        <v>0</v>
      </c>
      <c r="K19" s="14">
        <f t="shared" si="16"/>
        <v>62288737</v>
      </c>
      <c r="L19" s="14">
        <f t="shared" si="16"/>
        <v>177896430</v>
      </c>
      <c r="M19" s="14">
        <f t="shared" si="16"/>
        <v>19244908</v>
      </c>
      <c r="N19" s="14">
        <f t="shared" si="16"/>
        <v>158651522</v>
      </c>
      <c r="O19" s="14">
        <f t="shared" si="16"/>
        <v>19244908</v>
      </c>
      <c r="P19" s="14">
        <f t="shared" si="16"/>
        <v>19244908</v>
      </c>
      <c r="Q19" s="14">
        <f t="shared" si="16"/>
        <v>19244908</v>
      </c>
      <c r="R19" s="7">
        <f>+O19/$L19</f>
        <v>0.10818040586874059</v>
      </c>
      <c r="S19" s="7">
        <f>+P19/$L19</f>
        <v>0.10818040586874059</v>
      </c>
      <c r="T19" s="7">
        <f>+Q19/$L19</f>
        <v>0.10818040586874059</v>
      </c>
    </row>
    <row r="20" spans="1:20" x14ac:dyDescent="0.25">
      <c r="A20" s="15" t="s">
        <v>69</v>
      </c>
      <c r="B20" s="15"/>
      <c r="C20" s="15"/>
      <c r="D20" s="15"/>
      <c r="E20" s="15"/>
      <c r="F20" s="15"/>
      <c r="G20" s="15"/>
      <c r="H20" s="15"/>
      <c r="I20" s="16">
        <f>SUM(I19,I15,I12,I10)</f>
        <v>14120185167</v>
      </c>
      <c r="J20" s="16">
        <f t="shared" ref="J20:Q20" si="17">SUM(J19,J15,J12,J10)</f>
        <v>1019288737</v>
      </c>
      <c r="K20" s="16">
        <f t="shared" si="17"/>
        <v>62288737</v>
      </c>
      <c r="L20" s="16">
        <f t="shared" si="17"/>
        <v>15077185167</v>
      </c>
      <c r="M20" s="16">
        <f t="shared" si="17"/>
        <v>13935876595</v>
      </c>
      <c r="N20" s="16">
        <f t="shared" si="17"/>
        <v>1141308572</v>
      </c>
      <c r="O20" s="16">
        <f t="shared" si="17"/>
        <v>12164722595.32</v>
      </c>
      <c r="P20" s="16">
        <f t="shared" si="17"/>
        <v>11470565779.469999</v>
      </c>
      <c r="Q20" s="16">
        <f t="shared" si="17"/>
        <v>11458423680.049999</v>
      </c>
      <c r="R20" s="17">
        <f t="shared" ref="R20:T21" si="18">+O20/$L20</f>
        <v>0.80682982006119974</v>
      </c>
      <c r="S20" s="17">
        <f t="shared" si="18"/>
        <v>0.76078960710624266</v>
      </c>
      <c r="T20" s="17">
        <f t="shared" si="18"/>
        <v>0.75998427777682798</v>
      </c>
    </row>
    <row r="21" spans="1:20" ht="22.5" x14ac:dyDescent="0.25">
      <c r="A21" s="2" t="s">
        <v>25</v>
      </c>
      <c r="B21" s="2" t="s">
        <v>6</v>
      </c>
      <c r="C21" s="2" t="s">
        <v>16</v>
      </c>
      <c r="D21" s="2" t="s">
        <v>9</v>
      </c>
      <c r="E21" s="2"/>
      <c r="F21" s="2" t="s">
        <v>8</v>
      </c>
      <c r="G21" s="2" t="s">
        <v>5</v>
      </c>
      <c r="H21" s="1" t="s">
        <v>26</v>
      </c>
      <c r="I21" s="3">
        <v>9568491</v>
      </c>
      <c r="J21" s="3">
        <v>0</v>
      </c>
      <c r="K21" s="3">
        <v>0</v>
      </c>
      <c r="L21" s="3">
        <v>9568491</v>
      </c>
      <c r="M21" s="3">
        <v>9568491</v>
      </c>
      <c r="N21" s="3">
        <v>0</v>
      </c>
      <c r="O21" s="3">
        <v>9568490.7799999993</v>
      </c>
      <c r="P21" s="3">
        <v>9568490.7799999993</v>
      </c>
      <c r="Q21" s="3">
        <v>9568490.7799999993</v>
      </c>
      <c r="R21" s="22">
        <f t="shared" si="18"/>
        <v>0.9999999770078688</v>
      </c>
      <c r="S21" s="22">
        <f t="shared" si="18"/>
        <v>0.9999999770078688</v>
      </c>
      <c r="T21" s="22">
        <f t="shared" si="18"/>
        <v>0.9999999770078688</v>
      </c>
    </row>
    <row r="22" spans="1:20" x14ac:dyDescent="0.25">
      <c r="A22" s="15" t="s">
        <v>70</v>
      </c>
      <c r="B22" s="15"/>
      <c r="C22" s="15"/>
      <c r="D22" s="15"/>
      <c r="E22" s="15"/>
      <c r="F22" s="15"/>
      <c r="G22" s="15"/>
      <c r="H22" s="15"/>
      <c r="I22" s="16">
        <f>+I21</f>
        <v>9568491</v>
      </c>
      <c r="J22" s="16">
        <f t="shared" ref="J22:Q22" si="19">+J21</f>
        <v>0</v>
      </c>
      <c r="K22" s="16">
        <f t="shared" si="19"/>
        <v>0</v>
      </c>
      <c r="L22" s="16">
        <f t="shared" si="19"/>
        <v>9568491</v>
      </c>
      <c r="M22" s="16">
        <f t="shared" si="19"/>
        <v>9568491</v>
      </c>
      <c r="N22" s="16">
        <f t="shared" si="19"/>
        <v>0</v>
      </c>
      <c r="O22" s="16">
        <f t="shared" si="19"/>
        <v>9568490.7799999993</v>
      </c>
      <c r="P22" s="16">
        <f t="shared" si="19"/>
        <v>9568490.7799999993</v>
      </c>
      <c r="Q22" s="16">
        <f t="shared" si="19"/>
        <v>9568490.7799999993</v>
      </c>
      <c r="R22" s="17">
        <f>+O22/$L22</f>
        <v>0.9999999770078688</v>
      </c>
      <c r="S22" s="17">
        <f t="shared" ref="R22:T28" si="20">+P22/$L22</f>
        <v>0.9999999770078688</v>
      </c>
      <c r="T22" s="17">
        <f t="shared" si="20"/>
        <v>0.9999999770078688</v>
      </c>
    </row>
    <row r="23" spans="1:20" ht="33.75" x14ac:dyDescent="0.25">
      <c r="A23" s="2" t="s">
        <v>27</v>
      </c>
      <c r="B23" s="2" t="s">
        <v>32</v>
      </c>
      <c r="C23" s="2" t="s">
        <v>29</v>
      </c>
      <c r="D23" s="2" t="s">
        <v>41</v>
      </c>
      <c r="E23" s="2"/>
      <c r="F23" s="2" t="s">
        <v>8</v>
      </c>
      <c r="G23" s="2" t="s">
        <v>5</v>
      </c>
      <c r="H23" s="1" t="s">
        <v>42</v>
      </c>
      <c r="I23" s="3">
        <v>3959100500</v>
      </c>
      <c r="J23" s="3">
        <v>0</v>
      </c>
      <c r="K23" s="3">
        <v>0</v>
      </c>
      <c r="L23" s="3">
        <v>3959100500</v>
      </c>
      <c r="M23" s="3">
        <v>3747530071</v>
      </c>
      <c r="N23" s="3">
        <v>211570429</v>
      </c>
      <c r="O23" s="3">
        <v>3727232910</v>
      </c>
      <c r="P23" s="3">
        <v>2264199096.02</v>
      </c>
      <c r="Q23" s="3">
        <v>2264199096.02</v>
      </c>
      <c r="R23" s="22">
        <f t="shared" si="20"/>
        <v>0.94143427528550994</v>
      </c>
      <c r="S23" s="22">
        <f t="shared" si="20"/>
        <v>0.57189735295176269</v>
      </c>
      <c r="T23" s="22">
        <f t="shared" si="20"/>
        <v>0.57189735295176269</v>
      </c>
    </row>
    <row r="24" spans="1:20" ht="33.75" x14ac:dyDescent="0.25">
      <c r="A24" s="2" t="s">
        <v>27</v>
      </c>
      <c r="B24" s="2" t="s">
        <v>32</v>
      </c>
      <c r="C24" s="2" t="s">
        <v>29</v>
      </c>
      <c r="D24" s="2" t="s">
        <v>33</v>
      </c>
      <c r="E24" s="2"/>
      <c r="F24" s="2" t="s">
        <v>8</v>
      </c>
      <c r="G24" s="2" t="s">
        <v>5</v>
      </c>
      <c r="H24" s="1" t="s">
        <v>34</v>
      </c>
      <c r="I24" s="3">
        <v>8550532452</v>
      </c>
      <c r="J24" s="3">
        <v>0</v>
      </c>
      <c r="K24" s="3">
        <v>0</v>
      </c>
      <c r="L24" s="3">
        <v>8550532452</v>
      </c>
      <c r="M24" s="3">
        <v>8091844709</v>
      </c>
      <c r="N24" s="3">
        <v>458687743</v>
      </c>
      <c r="O24" s="3">
        <v>7816574953</v>
      </c>
      <c r="P24" s="3">
        <v>4608664177.9799995</v>
      </c>
      <c r="Q24" s="3">
        <v>4608664177.9799995</v>
      </c>
      <c r="R24" s="22">
        <f t="shared" si="20"/>
        <v>0.91416236320717958</v>
      </c>
      <c r="S24" s="22">
        <f t="shared" si="20"/>
        <v>0.53899148431417465</v>
      </c>
      <c r="T24" s="22">
        <f t="shared" si="20"/>
        <v>0.53899148431417465</v>
      </c>
    </row>
    <row r="25" spans="1:20" ht="33.75" x14ac:dyDescent="0.25">
      <c r="A25" s="2" t="s">
        <v>27</v>
      </c>
      <c r="B25" s="2" t="s">
        <v>32</v>
      </c>
      <c r="C25" s="2" t="s">
        <v>29</v>
      </c>
      <c r="D25" s="2" t="s">
        <v>35</v>
      </c>
      <c r="E25" s="2"/>
      <c r="F25" s="2" t="s">
        <v>8</v>
      </c>
      <c r="G25" s="2" t="s">
        <v>5</v>
      </c>
      <c r="H25" s="1" t="s">
        <v>36</v>
      </c>
      <c r="I25" s="3">
        <v>4955414367</v>
      </c>
      <c r="J25" s="3">
        <v>0</v>
      </c>
      <c r="K25" s="3">
        <v>0</v>
      </c>
      <c r="L25" s="3">
        <v>4955414367</v>
      </c>
      <c r="M25" s="3">
        <v>4320926440.6700001</v>
      </c>
      <c r="N25" s="3">
        <v>634487926.33000004</v>
      </c>
      <c r="O25" s="3">
        <v>4068709944.6700001</v>
      </c>
      <c r="P25" s="3">
        <v>2156043021.6700001</v>
      </c>
      <c r="Q25" s="3">
        <v>2156043021.6700001</v>
      </c>
      <c r="R25" s="22">
        <f t="shared" si="20"/>
        <v>0.82106351625508778</v>
      </c>
      <c r="S25" s="22">
        <f t="shared" si="20"/>
        <v>0.43508834216325387</v>
      </c>
      <c r="T25" s="22">
        <f t="shared" si="20"/>
        <v>0.43508834216325387</v>
      </c>
    </row>
    <row r="26" spans="1:20" ht="33.75" x14ac:dyDescent="0.25">
      <c r="A26" s="2" t="s">
        <v>27</v>
      </c>
      <c r="B26" s="2" t="s">
        <v>32</v>
      </c>
      <c r="C26" s="2" t="s">
        <v>29</v>
      </c>
      <c r="D26" s="2" t="s">
        <v>39</v>
      </c>
      <c r="E26" s="2" t="s">
        <v>0</v>
      </c>
      <c r="F26" s="2" t="s">
        <v>8</v>
      </c>
      <c r="G26" s="2" t="s">
        <v>5</v>
      </c>
      <c r="H26" s="1" t="s">
        <v>40</v>
      </c>
      <c r="I26" s="3">
        <v>8009128016</v>
      </c>
      <c r="J26" s="3">
        <v>0</v>
      </c>
      <c r="K26" s="3">
        <v>0</v>
      </c>
      <c r="L26" s="3">
        <v>8009128016</v>
      </c>
      <c r="M26" s="3">
        <v>5209513122</v>
      </c>
      <c r="N26" s="3">
        <v>2799614894</v>
      </c>
      <c r="O26" s="3">
        <v>5108459912</v>
      </c>
      <c r="P26" s="3">
        <v>2745773244.0100002</v>
      </c>
      <c r="Q26" s="3">
        <v>2745773244.0100002</v>
      </c>
      <c r="R26" s="22">
        <f t="shared" si="20"/>
        <v>0.63782972400924598</v>
      </c>
      <c r="S26" s="22">
        <f t="shared" si="20"/>
        <v>0.34283048523193943</v>
      </c>
      <c r="T26" s="22">
        <f t="shared" si="20"/>
        <v>0.34283048523193943</v>
      </c>
    </row>
    <row r="27" spans="1:20" ht="90" x14ac:dyDescent="0.25">
      <c r="A27" s="2" t="s">
        <v>27</v>
      </c>
      <c r="B27" s="2" t="s">
        <v>32</v>
      </c>
      <c r="C27" s="2" t="s">
        <v>29</v>
      </c>
      <c r="D27" s="2" t="s">
        <v>37</v>
      </c>
      <c r="E27" s="2" t="s">
        <v>0</v>
      </c>
      <c r="F27" s="2" t="s">
        <v>8</v>
      </c>
      <c r="G27" s="2" t="s">
        <v>5</v>
      </c>
      <c r="H27" s="1" t="s">
        <v>38</v>
      </c>
      <c r="I27" s="3">
        <v>5012000000</v>
      </c>
      <c r="J27" s="3">
        <v>0</v>
      </c>
      <c r="K27" s="3">
        <v>0</v>
      </c>
      <c r="L27" s="3">
        <v>5012000000</v>
      </c>
      <c r="M27" s="3">
        <v>4778725710.5</v>
      </c>
      <c r="N27" s="3">
        <v>233274289.5</v>
      </c>
      <c r="O27" s="3">
        <v>4705693115.5</v>
      </c>
      <c r="P27" s="3">
        <v>2773258007.4699998</v>
      </c>
      <c r="Q27" s="3">
        <v>2773258007.4699998</v>
      </c>
      <c r="R27" s="22">
        <f t="shared" si="20"/>
        <v>0.93888529838387869</v>
      </c>
      <c r="S27" s="22">
        <f t="shared" si="20"/>
        <v>0.55332362479449315</v>
      </c>
      <c r="T27" s="22">
        <f t="shared" si="20"/>
        <v>0.55332362479449315</v>
      </c>
    </row>
    <row r="28" spans="1:20" ht="67.5" x14ac:dyDescent="0.25">
      <c r="A28" s="2" t="s">
        <v>27</v>
      </c>
      <c r="B28" s="2" t="s">
        <v>28</v>
      </c>
      <c r="C28" s="2" t="s">
        <v>29</v>
      </c>
      <c r="D28" s="2" t="s">
        <v>30</v>
      </c>
      <c r="E28" s="2"/>
      <c r="F28" s="2" t="s">
        <v>8</v>
      </c>
      <c r="G28" s="2" t="s">
        <v>5</v>
      </c>
      <c r="H28" s="1" t="s">
        <v>31</v>
      </c>
      <c r="I28" s="3">
        <v>3978599712</v>
      </c>
      <c r="J28" s="3">
        <v>0</v>
      </c>
      <c r="K28" s="3">
        <v>0</v>
      </c>
      <c r="L28" s="3">
        <v>3978599712</v>
      </c>
      <c r="M28" s="3">
        <v>3418094370.5</v>
      </c>
      <c r="N28" s="3">
        <v>560505341.5</v>
      </c>
      <c r="O28" s="3">
        <v>3294726570.5</v>
      </c>
      <c r="P28" s="3">
        <v>1056115619.63</v>
      </c>
      <c r="Q28" s="3">
        <v>1056115619.63</v>
      </c>
      <c r="R28" s="22">
        <f t="shared" si="20"/>
        <v>0.82811210199474317</v>
      </c>
      <c r="S28" s="22">
        <f t="shared" si="20"/>
        <v>0.26544907657953404</v>
      </c>
      <c r="T28" s="22">
        <f t="shared" si="20"/>
        <v>0.26544907657953404</v>
      </c>
    </row>
    <row r="29" spans="1:20" x14ac:dyDescent="0.25">
      <c r="A29" s="15" t="s">
        <v>71</v>
      </c>
      <c r="B29" s="15"/>
      <c r="C29" s="15"/>
      <c r="D29" s="15"/>
      <c r="E29" s="15"/>
      <c r="F29" s="15"/>
      <c r="G29" s="15"/>
      <c r="H29" s="15"/>
      <c r="I29" s="16">
        <f>SUM(I23:I28)</f>
        <v>34464775047</v>
      </c>
      <c r="J29" s="16">
        <f t="shared" ref="J29:P29" si="21">SUM(J23:J28)</f>
        <v>0</v>
      </c>
      <c r="K29" s="16">
        <f t="shared" si="21"/>
        <v>0</v>
      </c>
      <c r="L29" s="16">
        <f t="shared" si="21"/>
        <v>34464775047</v>
      </c>
      <c r="M29" s="16">
        <f t="shared" si="21"/>
        <v>29566634423.669998</v>
      </c>
      <c r="N29" s="16">
        <f t="shared" si="21"/>
        <v>4898140623.3299999</v>
      </c>
      <c r="O29" s="16">
        <f t="shared" si="21"/>
        <v>28721397405.669998</v>
      </c>
      <c r="P29" s="16">
        <f t="shared" si="21"/>
        <v>15604053166.779999</v>
      </c>
      <c r="Q29" s="16">
        <f>SUM(Q23:Q28)</f>
        <v>15604053166.779999</v>
      </c>
      <c r="R29" s="17">
        <f>+O29/$L29</f>
        <v>0.83335513916752124</v>
      </c>
      <c r="S29" s="17">
        <f>+P29/$L29</f>
        <v>0.45275366357391211</v>
      </c>
      <c r="T29" s="17">
        <f>+Q29/$L29</f>
        <v>0.45275366357391211</v>
      </c>
    </row>
    <row r="30" spans="1:20" x14ac:dyDescent="0.25">
      <c r="A30" s="18" t="s">
        <v>72</v>
      </c>
      <c r="B30" s="18"/>
      <c r="C30" s="18"/>
      <c r="D30" s="18"/>
      <c r="E30" s="18"/>
      <c r="F30" s="18"/>
      <c r="G30" s="18"/>
      <c r="H30" s="18"/>
      <c r="I30" s="19">
        <f>SUM(I29,I22,I20)</f>
        <v>48594528705</v>
      </c>
      <c r="J30" s="19">
        <f t="shared" ref="J30:Q30" si="22">SUM(J29,J22,J20)</f>
        <v>1019288737</v>
      </c>
      <c r="K30" s="19">
        <f t="shared" si="22"/>
        <v>62288737</v>
      </c>
      <c r="L30" s="19">
        <f t="shared" si="22"/>
        <v>49551528705</v>
      </c>
      <c r="M30" s="19">
        <f t="shared" si="22"/>
        <v>43512079509.669998</v>
      </c>
      <c r="N30" s="19">
        <f t="shared" si="22"/>
        <v>6039449195.3299999</v>
      </c>
      <c r="O30" s="19">
        <f t="shared" si="22"/>
        <v>40895688491.769997</v>
      </c>
      <c r="P30" s="19">
        <f t="shared" si="22"/>
        <v>27084187437.029999</v>
      </c>
      <c r="Q30" s="19">
        <f t="shared" si="22"/>
        <v>27072045337.610001</v>
      </c>
      <c r="R30" s="20">
        <f>+O30/$L30</f>
        <v>0.8253163839856148</v>
      </c>
      <c r="S30" s="20">
        <f>+P30/$L30</f>
        <v>0.54658631418362413</v>
      </c>
      <c r="T30" s="20">
        <f>+Q30/$L30</f>
        <v>0.54634127432840018</v>
      </c>
    </row>
    <row r="31" spans="1:20" x14ac:dyDescent="0.25">
      <c r="A31" s="21" t="s">
        <v>73</v>
      </c>
    </row>
    <row r="32" spans="1:20" x14ac:dyDescent="0.25">
      <c r="A32" s="21" t="s">
        <v>74</v>
      </c>
    </row>
  </sheetData>
  <mergeCells count="30">
    <mergeCell ref="A29:H29"/>
    <mergeCell ref="A30:H30"/>
    <mergeCell ref="A10:H10"/>
    <mergeCell ref="A12:H12"/>
    <mergeCell ref="A15:H15"/>
    <mergeCell ref="A19:H19"/>
    <mergeCell ref="A20:H20"/>
    <mergeCell ref="A22:H22"/>
    <mergeCell ref="L5:L6"/>
    <mergeCell ref="M5:M6"/>
    <mergeCell ref="N5:N6"/>
    <mergeCell ref="O5:O6"/>
    <mergeCell ref="P5:P6"/>
    <mergeCell ref="Q5:Q6"/>
    <mergeCell ref="F5:F6"/>
    <mergeCell ref="G5:G6"/>
    <mergeCell ref="H5:H6"/>
    <mergeCell ref="I5:I6"/>
    <mergeCell ref="J5:J6"/>
    <mergeCell ref="K5:K6"/>
    <mergeCell ref="A1:R1"/>
    <mergeCell ref="A2:R2"/>
    <mergeCell ref="A3:R3"/>
    <mergeCell ref="A4:R4"/>
    <mergeCell ref="R5:T5"/>
    <mergeCell ref="A5:A6"/>
    <mergeCell ref="B5:B6"/>
    <mergeCell ref="C5:C6"/>
    <mergeCell ref="D5:D6"/>
    <mergeCell ref="E5:E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2023-11-01T13:16:03Z</dcterms:created>
  <dcterms:modified xsi:type="dcterms:W3CDTF">2023-11-16T20:18:51Z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