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INFORMES 2023\6. Publicación Página Web\"/>
    </mc:Choice>
  </mc:AlternateContent>
  <xr:revisionPtr revIDLastSave="0" documentId="13_ncr:1_{85390CE7-BD6E-4BB0-A01B-9560A72A62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oviembre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1" i="11" l="1"/>
  <c r="T30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13" i="11"/>
  <c r="T12" i="11"/>
  <c r="T11" i="11"/>
  <c r="T10" i="11"/>
  <c r="T9" i="11"/>
  <c r="T8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S9" i="11"/>
  <c r="S8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Q30" i="11"/>
  <c r="P30" i="11"/>
  <c r="O30" i="11"/>
  <c r="N30" i="11"/>
  <c r="M30" i="11"/>
  <c r="L30" i="11"/>
  <c r="K30" i="11"/>
  <c r="J30" i="11"/>
  <c r="I30" i="11"/>
  <c r="Q23" i="11"/>
  <c r="P23" i="11"/>
  <c r="O23" i="11"/>
  <c r="N23" i="11"/>
  <c r="M23" i="11"/>
  <c r="L23" i="11"/>
  <c r="K23" i="11"/>
  <c r="J23" i="11"/>
  <c r="I23" i="11"/>
  <c r="Q20" i="11"/>
  <c r="P20" i="11"/>
  <c r="O20" i="11"/>
  <c r="N20" i="11"/>
  <c r="M20" i="11"/>
  <c r="L20" i="11"/>
  <c r="K20" i="11"/>
  <c r="J20" i="11"/>
  <c r="I20" i="11"/>
  <c r="Q16" i="11"/>
  <c r="P16" i="11"/>
  <c r="O16" i="11"/>
  <c r="N16" i="11"/>
  <c r="M16" i="11"/>
  <c r="L16" i="11"/>
  <c r="K16" i="11"/>
  <c r="J16" i="11"/>
  <c r="I16" i="11"/>
  <c r="Q13" i="11"/>
  <c r="P13" i="11"/>
  <c r="O13" i="11"/>
  <c r="N13" i="11"/>
  <c r="M13" i="11"/>
  <c r="L13" i="11"/>
  <c r="K13" i="11"/>
  <c r="J13" i="11"/>
  <c r="I13" i="11"/>
  <c r="Q11" i="11"/>
  <c r="P11" i="11"/>
  <c r="O11" i="11"/>
  <c r="N11" i="11"/>
  <c r="M11" i="11"/>
  <c r="L11" i="11"/>
  <c r="K11" i="11"/>
  <c r="J11" i="11"/>
  <c r="I11" i="11"/>
  <c r="L21" i="11" l="1"/>
  <c r="L31" i="11" s="1"/>
  <c r="I21" i="11"/>
  <c r="I31" i="11" s="1"/>
  <c r="J21" i="11"/>
  <c r="J31" i="11" s="1"/>
  <c r="K21" i="11"/>
  <c r="K31" i="11" s="1"/>
  <c r="M21" i="11"/>
  <c r="M31" i="11" s="1"/>
  <c r="N21" i="11"/>
  <c r="N31" i="11" s="1"/>
  <c r="O21" i="11"/>
  <c r="Q21" i="11"/>
  <c r="P21" i="11"/>
  <c r="Q31" i="11" l="1"/>
  <c r="O31" i="11"/>
  <c r="P31" i="11"/>
</calcChain>
</file>

<file path=xl/sharedStrings.xml><?xml version="1.0" encoding="utf-8"?>
<sst xmlns="http://schemas.openxmlformats.org/spreadsheetml/2006/main" count="143" uniqueCount="73">
  <si>
    <t/>
  </si>
  <si>
    <t>TIPO</t>
  </si>
  <si>
    <t>CTA</t>
  </si>
  <si>
    <t>ORD</t>
  </si>
  <si>
    <t>A</t>
  </si>
  <si>
    <t>CSF</t>
  </si>
  <si>
    <t>10</t>
  </si>
  <si>
    <t>SSF</t>
  </si>
  <si>
    <t>11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</si>
  <si>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</si>
  <si>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</si>
  <si>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</si>
  <si>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</si>
  <si>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</si>
  <si>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</si>
  <si>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</si>
  <si>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</si>
  <si>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</si>
  <si>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</si>
  <si>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SENTENCIAS Y CONCILIACIONES</t>
  </si>
  <si>
    <t>08</t>
  </si>
  <si>
    <t>IMPUESTOS</t>
  </si>
  <si>
    <t>CUOTA DE FISCALIZACIÓN Y AUDITAJE</t>
  </si>
  <si>
    <t>05</t>
  </si>
  <si>
    <t>MULTAS, SANCIONES E INTERESES DE MORA</t>
  </si>
  <si>
    <t>B</t>
  </si>
  <si>
    <t>APORTES AL FONDO DE CONTINGENCIAS</t>
  </si>
  <si>
    <t>C</t>
  </si>
  <si>
    <t>4199</t>
  </si>
  <si>
    <t>1500</t>
  </si>
  <si>
    <t>2</t>
  </si>
  <si>
    <t>CONSOLIDACION DE LA PLATAFORMA TECNOLOGICA PARA LA ADECUADA GESTION DE LA INFORMACION DEL CENTRO NACIONAL DE MEMORIA HISTORICA A NIVEL   NACIONAL</t>
  </si>
  <si>
    <t>4101</t>
  </si>
  <si>
    <t>16</t>
  </si>
  <si>
    <t>IMPLEMENTACION DE LAS ACCIONES DE MEMORIA HISTORICA A NIVEL   NACIONAL</t>
  </si>
  <si>
    <t>17</t>
  </si>
  <si>
    <t>FORTALECIMIENTO DE PROCESOS DE MEMORIA HISTORICA A NIVEL  NACIONAL</t>
  </si>
  <si>
    <t>19</t>
  </si>
  <si>
    <t>CONSOLIDACION DEL ARCHIVO DE LOS DERECHOS HUMANOS, MEMORIA HISTORICA Y CONFLICTO ARMADO Y COLECCIONES DE DERECHOS HUMANOS Y DERECHO INTERNACIONAL HUMANITARIO.  NACIONAL</t>
  </si>
  <si>
    <t>18</t>
  </si>
  <si>
    <t>IMPLEMENTACION DE ACCIONES DEL MUSEO DE MEMORIA A NIVEL  NACIONAL</t>
  </si>
  <si>
    <t>15</t>
  </si>
  <si>
    <t>DIVULGACION DE ACCIONES DE MEMORIA HISTORICA A NIVEL NACIONAL  NACIONAL</t>
  </si>
  <si>
    <t>SUB
CTA</t>
  </si>
  <si>
    <t>OBJ</t>
  </si>
  <si>
    <t>REC</t>
  </si>
  <si>
    <t>SIT</t>
  </si>
  <si>
    <t>DESCRIPCION</t>
  </si>
  <si>
    <t>CDP</t>
  </si>
  <si>
    <t>COMPROMISO</t>
  </si>
  <si>
    <t>OBLIGACION</t>
  </si>
  <si>
    <t>PAGOS</t>
  </si>
  <si>
    <t>TOTAL EJECUCION PRESUPUESTO DE GASTOS</t>
  </si>
  <si>
    <t>TOTAL INVERSIÓN</t>
  </si>
  <si>
    <t>TOTAL SERVICIO A LA DEUDA PUBLICA - INTERNA</t>
  </si>
  <si>
    <t>TOTAL FUNCIONAMIENTO</t>
  </si>
  <si>
    <t>TOTAL GASTOS POR TRIBUTOS, MULTAS, SANCIONES E INTERESES DE MORA</t>
  </si>
  <si>
    <t>TOTAL TRANSFERENCIAS CORRIENTES</t>
  </si>
  <si>
    <t>TOTAL ADQUISICIÓN DE BIENES Y SERVICIOS</t>
  </si>
  <si>
    <t>TOTAL GASTOS DE PERSONAL</t>
  </si>
  <si>
    <t>Pagos</t>
  </si>
  <si>
    <t>Oblig.</t>
  </si>
  <si>
    <t>Comp.</t>
  </si>
  <si>
    <t>% EJECUCIÓN</t>
  </si>
  <si>
    <t>APROPIACIÓN DISPONIBLE</t>
  </si>
  <si>
    <t>APROPIACIÓN VIGENTE</t>
  </si>
  <si>
    <t>APROPIACIÓN REDUCIDA</t>
  </si>
  <si>
    <t>APROPIACIÓN ADICIONADA</t>
  </si>
  <si>
    <t>APROPIACIÓN INICIAL</t>
  </si>
  <si>
    <t>CIFRAS EN PESOS</t>
  </si>
  <si>
    <t>SECCION: 41-05-00</t>
  </si>
  <si>
    <t>CENTRO NACIONAL DE MEMORIA HISTÓRICA</t>
  </si>
  <si>
    <t>EJECUCION PRESUPUESTO DE GASTOS A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</si>
</sst>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\ #,##0.00;\-&quot;$&quot;\ #,##0.00"/>
    <numFmt numFmtId="43" formatCode="_-* #,##0.00_-;\-* #,##0.00_-;_-* &quot;-&quot;??_-;_-@_-"/>
    <numFmt numFmtId="164" formatCode="[$-1240A]&quot;$&quot;\ #,##0.00;\-&quot;$&quot;\ #,##0.00"/>
    <numFmt numFmtId="166" formatCode="0.0%"/>
  </numFmts>
  <fonts count="1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8"/>
      <color rgb="FF00000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0"/>
      <color rgb="FF000000"/>
      <name val="Times New Roman"/>
      <family val="1"/>
    </font>
    <font>
      <b/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25">
    <xf numFmtId="0" fontId="0" fillId="0" borderId="0" xfId="0" applyFont="1"/>
    <xf numFmtId="166" fontId="3" fillId="2" borderId="2" xfId="3" applyNumberFormat="1" applyFont="1" applyFill="1" applyBorder="1" applyAlignment="1">
      <alignment horizontal="center" vertical="center" wrapText="1" readingOrder="1"/>
    </xf>
    <xf numFmtId="7" fontId="3" fillId="2" borderId="2" xfId="1" applyNumberFormat="1" applyFont="1" applyFill="1" applyBorder="1" applyAlignment="1">
      <alignment horizontal="right" vertical="center" wrapText="1" readingOrder="1"/>
    </xf>
    <xf numFmtId="0" fontId="3" fillId="2" borderId="2" xfId="0" applyFont="1" applyFill="1" applyBorder="1" applyAlignment="1">
      <alignment horizontal="right" vertical="center" wrapText="1" readingOrder="1"/>
    </xf>
    <xf numFmtId="166" fontId="3" fillId="3" borderId="2" xfId="3" applyNumberFormat="1" applyFont="1" applyFill="1" applyBorder="1" applyAlignment="1">
      <alignment horizontal="center" vertical="center" wrapText="1" readingOrder="1"/>
    </xf>
    <xf numFmtId="7" fontId="3" fillId="3" borderId="2" xfId="1" applyNumberFormat="1" applyFont="1" applyFill="1" applyBorder="1" applyAlignment="1">
      <alignment horizontal="right" vertical="center" wrapText="1" readingOrder="1"/>
    </xf>
    <xf numFmtId="0" fontId="3" fillId="3" borderId="2" xfId="0" applyFont="1" applyFill="1" applyBorder="1" applyAlignment="1">
      <alignment horizontal="right" vertical="center" wrapText="1" readingOrder="1"/>
    </xf>
    <xf numFmtId="166" fontId="4" fillId="0" borderId="2" xfId="3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166" fontId="3" fillId="4" borderId="2" xfId="3" applyNumberFormat="1" applyFont="1" applyFill="1" applyBorder="1" applyAlignment="1">
      <alignment horizontal="center" vertical="center" wrapText="1" readingOrder="1"/>
    </xf>
    <xf numFmtId="7" fontId="3" fillId="4" borderId="2" xfId="1" applyNumberFormat="1" applyFont="1" applyFill="1" applyBorder="1" applyAlignment="1">
      <alignment horizontal="right" vertical="center" wrapText="1" readingOrder="1"/>
    </xf>
    <xf numFmtId="0" fontId="3" fillId="4" borderId="2" xfId="0" applyFont="1" applyFill="1" applyBorder="1" applyAlignment="1">
      <alignment horizontal="right" vertical="center" wrapText="1" readingOrder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4" borderId="6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43" fontId="8" fillId="4" borderId="5" xfId="1" applyFont="1" applyFill="1" applyBorder="1" applyAlignment="1">
      <alignment horizontal="center" vertical="center" wrapText="1" readingOrder="1"/>
    </xf>
    <xf numFmtId="166" fontId="6" fillId="4" borderId="2" xfId="3" applyNumberFormat="1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 vertical="center" wrapText="1" readingOrder="1"/>
    </xf>
    <xf numFmtId="43" fontId="8" fillId="4" borderId="3" xfId="1" applyFont="1" applyFill="1" applyBorder="1" applyAlignment="1">
      <alignment horizontal="center" vertical="center" wrapText="1" readingOrder="1"/>
    </xf>
    <xf numFmtId="166" fontId="8" fillId="4" borderId="2" xfId="3" applyNumberFormat="1" applyFont="1" applyFill="1" applyBorder="1" applyAlignment="1">
      <alignment horizontal="center" vertical="center" wrapText="1" readingOrder="1"/>
    </xf>
  </cellXfs>
  <cellStyles count="4">
    <cellStyle name="Millares" xfId="1" builtinId="3"/>
    <cellStyle name="Normal" xfId="0" builtinId="0"/>
    <cellStyle name="Normal 2" xfId="2" xr:uid="{615C7763-B33E-4AB9-98FD-6D71552939B8}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78441</xdr:colOff>
      <xdr:row>0</xdr:row>
      <xdr:rowOff>22411</xdr:rowOff>
    </xdr:from>
    <xdr:ext cx="2465294" cy="661147"/>
    <xdr:pic>
      <xdr:nvPicPr>
        <xdr:cNvPr id="2" name="Imagen 1">
          <a:extLst>
            <a:ext uri="{FF2B5EF4-FFF2-40B4-BE49-F238E27FC236}">
              <a16:creationId xmlns:a16="http://schemas.microsoft.com/office/drawing/2014/main" id="{D6AE8C92-CE52-4EA6-847B-F38A2E180A2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78441" y="22411"/>
          <a:ext cx="2465294" cy="66114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A3B5-546D-4ACD-9022-9F9C378FF84E}">
  <dimension ref="A1:X31"/>
  <sheetViews>
    <sheetView showGridLines="0" tabSelected="1" topLeftCell="K26" workbookViewId="0">
      <selection activeCell="R31" sqref="R31"/>
    </sheetView>
  </sheetViews>
  <sheetFormatPr baseColWidth="10" defaultRowHeight="15" x14ac:dyDescent="0.25"/>
  <cols>
    <col min="1" max="1" width="5.42578125" style="15" customWidth="1"/>
    <col min="2" max="2" width="4.42578125" style="15" bestFit="1" customWidth="1"/>
    <col min="3" max="3" width="4.5703125" style="15" bestFit="1" customWidth="1"/>
    <col min="4" max="4" width="4.28515625" style="15" bestFit="1" customWidth="1"/>
    <col min="5" max="5" width="4.7109375" style="15" bestFit="1" customWidth="1"/>
    <col min="6" max="6" width="4.5703125" style="15" bestFit="1" customWidth="1"/>
    <col min="7" max="7" width="4.28515625" style="15" bestFit="1" customWidth="1"/>
    <col min="8" max="8" width="27.5703125" style="15" customWidth="1"/>
    <col min="9" max="17" width="17.7109375" style="15" customWidth="1"/>
    <col min="18" max="18" width="6.5703125" style="15" customWidth="1"/>
    <col min="19" max="19" width="6.42578125" style="15" customWidth="1"/>
    <col min="20" max="16384" width="11.42578125" style="15"/>
  </cols>
  <sheetData>
    <row r="1" spans="1:20" x14ac:dyDescent="0.25">
      <c r="A1" s="14" t="s">
        <v>71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0" x14ac:dyDescent="0.25">
      <c r="A2" s="14" t="s">
        <v>72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20" x14ac:dyDescent="0.25">
      <c r="A3" s="16" t="s">
        <v>70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20" x14ac:dyDescent="0.25">
      <c r="A4" s="16" t="s">
        <v>69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20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20" x14ac:dyDescent="0.25">
      <c r="A6" s="18" t="s">
        <v>1</v>
      </c>
      <c r="B6" s="19" t="s">
        <v>2</v>
      </c>
      <c r="C6" s="19" t="s">
        <v>43</v>
      </c>
      <c r="D6" s="19" t="s">
        <v>44</v>
      </c>
      <c r="E6" s="19" t="s">
        <v>3</v>
      </c>
      <c r="F6" s="19" t="s">
        <v>45</v>
      </c>
      <c r="G6" s="19" t="s">
        <v>46</v>
      </c>
      <c r="H6" s="19" t="s">
        <v>47</v>
      </c>
      <c r="I6" s="20" t="s">
        <v>68</v>
      </c>
      <c r="J6" s="20" t="s">
        <v>67</v>
      </c>
      <c r="K6" s="20" t="s">
        <v>66</v>
      </c>
      <c r="L6" s="20" t="s">
        <v>65</v>
      </c>
      <c r="M6" s="19" t="s">
        <v>48</v>
      </c>
      <c r="N6" s="20" t="s">
        <v>64</v>
      </c>
      <c r="O6" s="19" t="s">
        <v>49</v>
      </c>
      <c r="P6" s="19" t="s">
        <v>50</v>
      </c>
      <c r="Q6" s="19" t="s">
        <v>51</v>
      </c>
      <c r="R6" s="21" t="s">
        <v>63</v>
      </c>
      <c r="S6" s="21"/>
      <c r="T6" s="21"/>
    </row>
    <row r="7" spans="1:20" x14ac:dyDescent="0.25">
      <c r="A7" s="22"/>
      <c r="B7" s="19"/>
      <c r="C7" s="19"/>
      <c r="D7" s="19"/>
      <c r="E7" s="19"/>
      <c r="F7" s="19"/>
      <c r="G7" s="19"/>
      <c r="H7" s="19"/>
      <c r="I7" s="23"/>
      <c r="J7" s="23"/>
      <c r="K7" s="23"/>
      <c r="L7" s="23"/>
      <c r="M7" s="19"/>
      <c r="N7" s="23"/>
      <c r="O7" s="19"/>
      <c r="P7" s="19"/>
      <c r="Q7" s="19"/>
      <c r="R7" s="24" t="s">
        <v>62</v>
      </c>
      <c r="S7" s="24" t="s">
        <v>61</v>
      </c>
      <c r="T7" s="24" t="s">
        <v>60</v>
      </c>
    </row>
    <row r="8" spans="1:20" x14ac:dyDescent="0.25">
      <c r="A8" s="10" t="s">
        <v>4</v>
      </c>
      <c r="B8" s="10" t="s">
        <v>9</v>
      </c>
      <c r="C8" s="10" t="s">
        <v>9</v>
      </c>
      <c r="D8" s="10" t="s">
        <v>9</v>
      </c>
      <c r="E8" s="10"/>
      <c r="F8" s="10" t="s">
        <v>6</v>
      </c>
      <c r="G8" s="10" t="s">
        <v>5</v>
      </c>
      <c r="H8" s="9" t="s">
        <v>10</v>
      </c>
      <c r="I8" s="8">
        <v>7235000000</v>
      </c>
      <c r="J8" s="8">
        <v>642000000</v>
      </c>
      <c r="K8" s="8">
        <v>0</v>
      </c>
      <c r="L8" s="8">
        <v>7877000000</v>
      </c>
      <c r="M8" s="8">
        <v>7877000000</v>
      </c>
      <c r="N8" s="8">
        <v>0</v>
      </c>
      <c r="O8" s="8">
        <v>6718094570</v>
      </c>
      <c r="P8" s="8">
        <v>6718094570</v>
      </c>
      <c r="Q8" s="8">
        <v>6718094570</v>
      </c>
      <c r="R8" s="7">
        <f>+O8/$L8</f>
        <v>0.85287477085184715</v>
      </c>
      <c r="S8" s="7">
        <f>+P8/$L8</f>
        <v>0.85287477085184715</v>
      </c>
      <c r="T8" s="7">
        <f>+Q8/$L8</f>
        <v>0.85287477085184715</v>
      </c>
    </row>
    <row r="9" spans="1:20" ht="22.5" x14ac:dyDescent="0.25">
      <c r="A9" s="10" t="s">
        <v>4</v>
      </c>
      <c r="B9" s="10" t="s">
        <v>9</v>
      </c>
      <c r="C9" s="10" t="s">
        <v>9</v>
      </c>
      <c r="D9" s="10" t="s">
        <v>11</v>
      </c>
      <c r="E9" s="10"/>
      <c r="F9" s="10" t="s">
        <v>6</v>
      </c>
      <c r="G9" s="10" t="s">
        <v>5</v>
      </c>
      <c r="H9" s="9" t="s">
        <v>12</v>
      </c>
      <c r="I9" s="8">
        <v>2633000000</v>
      </c>
      <c r="J9" s="8">
        <v>209000000</v>
      </c>
      <c r="K9" s="8">
        <v>0</v>
      </c>
      <c r="L9" s="8">
        <v>2842000000</v>
      </c>
      <c r="M9" s="8">
        <v>2842000000</v>
      </c>
      <c r="N9" s="8">
        <v>0</v>
      </c>
      <c r="O9" s="8">
        <v>2606831866</v>
      </c>
      <c r="P9" s="8">
        <v>2606831866</v>
      </c>
      <c r="Q9" s="8">
        <v>2606831866</v>
      </c>
      <c r="R9" s="7">
        <f>+O9/$L9</f>
        <v>0.91725259183673469</v>
      </c>
      <c r="S9" s="7">
        <f>+P9/$L9</f>
        <v>0.91725259183673469</v>
      </c>
      <c r="T9" s="7">
        <f>+Q9/$L9</f>
        <v>0.91725259183673469</v>
      </c>
    </row>
    <row r="10" spans="1:20" ht="33.75" x14ac:dyDescent="0.25">
      <c r="A10" s="10" t="s">
        <v>4</v>
      </c>
      <c r="B10" s="10" t="s">
        <v>9</v>
      </c>
      <c r="C10" s="10" t="s">
        <v>9</v>
      </c>
      <c r="D10" s="10" t="s">
        <v>13</v>
      </c>
      <c r="E10" s="10"/>
      <c r="F10" s="10" t="s">
        <v>6</v>
      </c>
      <c r="G10" s="10" t="s">
        <v>5</v>
      </c>
      <c r="H10" s="9" t="s">
        <v>14</v>
      </c>
      <c r="I10" s="8">
        <v>841000000</v>
      </c>
      <c r="J10" s="8">
        <v>106000000</v>
      </c>
      <c r="K10" s="8">
        <v>0</v>
      </c>
      <c r="L10" s="8">
        <v>947000000</v>
      </c>
      <c r="M10" s="8">
        <v>947000000</v>
      </c>
      <c r="N10" s="8">
        <v>0</v>
      </c>
      <c r="O10" s="8">
        <v>805755265</v>
      </c>
      <c r="P10" s="8">
        <v>805755265</v>
      </c>
      <c r="Q10" s="8">
        <v>805755265</v>
      </c>
      <c r="R10" s="7">
        <f>+O10/$L10</f>
        <v>0.85085033262935583</v>
      </c>
      <c r="S10" s="7">
        <f>+P10/$L10</f>
        <v>0.85085033262935583</v>
      </c>
      <c r="T10" s="7">
        <f>+Q10/$L10</f>
        <v>0.85085033262935583</v>
      </c>
    </row>
    <row r="11" spans="1:20" x14ac:dyDescent="0.25">
      <c r="A11" s="13" t="s">
        <v>59</v>
      </c>
      <c r="B11" s="13"/>
      <c r="C11" s="13"/>
      <c r="D11" s="13"/>
      <c r="E11" s="13"/>
      <c r="F11" s="13"/>
      <c r="G11" s="13"/>
      <c r="H11" s="13"/>
      <c r="I11" s="12">
        <f>SUM(I8:I10)</f>
        <v>10709000000</v>
      </c>
      <c r="J11" s="12">
        <f>SUM(J8:J10)</f>
        <v>957000000</v>
      </c>
      <c r="K11" s="12">
        <f>SUM(K8:K10)</f>
        <v>0</v>
      </c>
      <c r="L11" s="12">
        <f>SUM(L8:L10)</f>
        <v>11666000000</v>
      </c>
      <c r="M11" s="12">
        <f>SUM(M8:M10)</f>
        <v>11666000000</v>
      </c>
      <c r="N11" s="12">
        <f>SUM(N8:N10)</f>
        <v>0</v>
      </c>
      <c r="O11" s="12">
        <f>SUM(O8:O10)</f>
        <v>10130681701</v>
      </c>
      <c r="P11" s="12">
        <f>SUM(P8:P10)</f>
        <v>10130681701</v>
      </c>
      <c r="Q11" s="12">
        <f>SUM(Q8:Q10)</f>
        <v>10130681701</v>
      </c>
      <c r="R11" s="11">
        <f>+O11/$L11</f>
        <v>0.86839376830104575</v>
      </c>
      <c r="S11" s="11">
        <f>+P11/$L11</f>
        <v>0.86839376830104575</v>
      </c>
      <c r="T11" s="11">
        <f>+Q11/$L11</f>
        <v>0.86839376830104575</v>
      </c>
    </row>
    <row r="12" spans="1:20" ht="22.5" x14ac:dyDescent="0.25">
      <c r="A12" s="10" t="s">
        <v>4</v>
      </c>
      <c r="B12" s="10" t="s">
        <v>11</v>
      </c>
      <c r="C12" s="10"/>
      <c r="D12" s="10"/>
      <c r="E12" s="10"/>
      <c r="F12" s="10" t="s">
        <v>6</v>
      </c>
      <c r="G12" s="10" t="s">
        <v>5</v>
      </c>
      <c r="H12" s="9" t="s">
        <v>15</v>
      </c>
      <c r="I12" s="8">
        <v>3075000000</v>
      </c>
      <c r="J12" s="8">
        <v>0</v>
      </c>
      <c r="K12" s="8">
        <v>0</v>
      </c>
      <c r="L12" s="8">
        <v>3075000000</v>
      </c>
      <c r="M12" s="8">
        <v>3043865566.46</v>
      </c>
      <c r="N12" s="8">
        <v>31134433.539999999</v>
      </c>
      <c r="O12" s="8">
        <v>2931579564.3600001</v>
      </c>
      <c r="P12" s="8">
        <v>2606859583.1500001</v>
      </c>
      <c r="Q12" s="8">
        <v>2592843926.1500001</v>
      </c>
      <c r="R12" s="7">
        <f>+O12/$L12</f>
        <v>0.95335920792195128</v>
      </c>
      <c r="S12" s="7">
        <f>+P12/$L12</f>
        <v>0.8477592140325203</v>
      </c>
      <c r="T12" s="7">
        <f>+Q12/$L12</f>
        <v>0.84320127679674794</v>
      </c>
    </row>
    <row r="13" spans="1:20" x14ac:dyDescent="0.25">
      <c r="A13" s="13" t="s">
        <v>58</v>
      </c>
      <c r="B13" s="13"/>
      <c r="C13" s="13"/>
      <c r="D13" s="13"/>
      <c r="E13" s="13"/>
      <c r="F13" s="13"/>
      <c r="G13" s="13"/>
      <c r="H13" s="13"/>
      <c r="I13" s="12">
        <f>+I12</f>
        <v>3075000000</v>
      </c>
      <c r="J13" s="12">
        <f>+J12</f>
        <v>0</v>
      </c>
      <c r="K13" s="12">
        <f>+K12</f>
        <v>0</v>
      </c>
      <c r="L13" s="12">
        <f>+L12</f>
        <v>3075000000</v>
      </c>
      <c r="M13" s="12">
        <f>+M12</f>
        <v>3043865566.46</v>
      </c>
      <c r="N13" s="12">
        <f>+N12</f>
        <v>31134433.539999999</v>
      </c>
      <c r="O13" s="12">
        <f>+O12</f>
        <v>2931579564.3600001</v>
      </c>
      <c r="P13" s="12">
        <f>+P12</f>
        <v>2606859583.1500001</v>
      </c>
      <c r="Q13" s="12">
        <f>+Q12</f>
        <v>2592843926.1500001</v>
      </c>
      <c r="R13" s="11">
        <f>+O13/$L13</f>
        <v>0.95335920792195128</v>
      </c>
      <c r="S13" s="11">
        <f>+P13/$L13</f>
        <v>0.8477592140325203</v>
      </c>
      <c r="T13" s="11">
        <f>+Q13/$L13</f>
        <v>0.84320127679674794</v>
      </c>
    </row>
    <row r="14" spans="1:20" ht="33.75" x14ac:dyDescent="0.25">
      <c r="A14" s="10" t="s">
        <v>4</v>
      </c>
      <c r="B14" s="10" t="s">
        <v>13</v>
      </c>
      <c r="C14" s="10" t="s">
        <v>16</v>
      </c>
      <c r="D14" s="10" t="s">
        <v>11</v>
      </c>
      <c r="E14" s="10" t="s">
        <v>17</v>
      </c>
      <c r="F14" s="10" t="s">
        <v>6</v>
      </c>
      <c r="G14" s="10" t="s">
        <v>5</v>
      </c>
      <c r="H14" s="9" t="s">
        <v>18</v>
      </c>
      <c r="I14" s="8">
        <v>96000000</v>
      </c>
      <c r="J14" s="8">
        <v>0</v>
      </c>
      <c r="K14" s="8">
        <v>0</v>
      </c>
      <c r="L14" s="8">
        <v>96000000</v>
      </c>
      <c r="M14" s="8">
        <v>96000000</v>
      </c>
      <c r="N14" s="8">
        <v>0</v>
      </c>
      <c r="O14" s="8">
        <v>40921453</v>
      </c>
      <c r="P14" s="8">
        <v>36659313</v>
      </c>
      <c r="Q14" s="8">
        <v>36659313</v>
      </c>
      <c r="R14" s="7">
        <f>+O14/$L14</f>
        <v>0.42626513541666666</v>
      </c>
      <c r="S14" s="7">
        <f>+P14/$L14</f>
        <v>0.38186784374999999</v>
      </c>
      <c r="T14" s="7">
        <f>+Q14/$L14</f>
        <v>0.38186784374999999</v>
      </c>
    </row>
    <row r="15" spans="1:20" x14ac:dyDescent="0.25">
      <c r="A15" s="10" t="s">
        <v>4</v>
      </c>
      <c r="B15" s="10" t="s">
        <v>13</v>
      </c>
      <c r="C15" s="10" t="s">
        <v>6</v>
      </c>
      <c r="D15" s="10"/>
      <c r="E15" s="10"/>
      <c r="F15" s="10" t="s">
        <v>6</v>
      </c>
      <c r="G15" s="10" t="s">
        <v>5</v>
      </c>
      <c r="H15" s="9" t="s">
        <v>19</v>
      </c>
      <c r="I15" s="8">
        <v>0</v>
      </c>
      <c r="J15" s="8">
        <v>62288737</v>
      </c>
      <c r="K15" s="8">
        <v>0</v>
      </c>
      <c r="L15" s="8">
        <v>62288737</v>
      </c>
      <c r="M15" s="8">
        <v>62288737</v>
      </c>
      <c r="N15" s="8">
        <v>0</v>
      </c>
      <c r="O15" s="8">
        <v>62288737</v>
      </c>
      <c r="P15" s="8">
        <v>62288737</v>
      </c>
      <c r="Q15" s="8">
        <v>62288737</v>
      </c>
      <c r="R15" s="7">
        <f>+O15/$L15</f>
        <v>1</v>
      </c>
      <c r="S15" s="7">
        <f>+P15/$L15</f>
        <v>1</v>
      </c>
      <c r="T15" s="7">
        <f>+Q15/$L15</f>
        <v>1</v>
      </c>
    </row>
    <row r="16" spans="1:20" x14ac:dyDescent="0.25">
      <c r="A16" s="13" t="s">
        <v>57</v>
      </c>
      <c r="B16" s="13"/>
      <c r="C16" s="13"/>
      <c r="D16" s="13"/>
      <c r="E16" s="13"/>
      <c r="F16" s="13"/>
      <c r="G16" s="13"/>
      <c r="H16" s="13"/>
      <c r="I16" s="12">
        <f>+I14+I15</f>
        <v>96000000</v>
      </c>
      <c r="J16" s="12">
        <f>+J14+J15</f>
        <v>62288737</v>
      </c>
      <c r="K16" s="12">
        <f>+K14+K15</f>
        <v>0</v>
      </c>
      <c r="L16" s="12">
        <f>+L14+L15</f>
        <v>158288737</v>
      </c>
      <c r="M16" s="12">
        <f>+M14+M15</f>
        <v>158288737</v>
      </c>
      <c r="N16" s="12">
        <f>+N14+N15</f>
        <v>0</v>
      </c>
      <c r="O16" s="12">
        <f>+O14+O15</f>
        <v>103210190</v>
      </c>
      <c r="P16" s="12">
        <f>+P14+P15</f>
        <v>98948050</v>
      </c>
      <c r="Q16" s="12">
        <f>+Q14+Q15</f>
        <v>98948050</v>
      </c>
      <c r="R16" s="11">
        <f>+O16/$L16</f>
        <v>0.65203748514336812</v>
      </c>
      <c r="S16" s="11">
        <f>+P16/$L16</f>
        <v>0.62511112208823805</v>
      </c>
      <c r="T16" s="11">
        <f>+Q16/$L16</f>
        <v>0.62511112208823805</v>
      </c>
    </row>
    <row r="17" spans="1:20" x14ac:dyDescent="0.25">
      <c r="A17" s="10" t="s">
        <v>4</v>
      </c>
      <c r="B17" s="10" t="s">
        <v>20</v>
      </c>
      <c r="C17" s="10" t="s">
        <v>9</v>
      </c>
      <c r="D17" s="10"/>
      <c r="E17" s="10"/>
      <c r="F17" s="10" t="s">
        <v>6</v>
      </c>
      <c r="G17" s="10" t="s">
        <v>5</v>
      </c>
      <c r="H17" s="9" t="s">
        <v>21</v>
      </c>
      <c r="I17" s="8">
        <v>211200</v>
      </c>
      <c r="J17" s="8">
        <v>0</v>
      </c>
      <c r="K17" s="8">
        <v>0</v>
      </c>
      <c r="L17" s="8">
        <v>211200</v>
      </c>
      <c r="M17" s="8">
        <v>154000</v>
      </c>
      <c r="N17" s="8">
        <v>57200</v>
      </c>
      <c r="O17" s="8">
        <v>154000</v>
      </c>
      <c r="P17" s="8">
        <v>154000</v>
      </c>
      <c r="Q17" s="8">
        <v>154000</v>
      </c>
      <c r="R17" s="7">
        <f>+O17/$L17</f>
        <v>0.72916666666666663</v>
      </c>
      <c r="S17" s="7">
        <f>+P17/$L17</f>
        <v>0.72916666666666663</v>
      </c>
      <c r="T17" s="7">
        <f>+Q17/$L17</f>
        <v>0.72916666666666663</v>
      </c>
    </row>
    <row r="18" spans="1:20" ht="22.5" x14ac:dyDescent="0.25">
      <c r="A18" s="10" t="s">
        <v>4</v>
      </c>
      <c r="B18" s="10" t="s">
        <v>20</v>
      </c>
      <c r="C18" s="10" t="s">
        <v>16</v>
      </c>
      <c r="D18" s="10" t="s">
        <v>9</v>
      </c>
      <c r="E18" s="10"/>
      <c r="F18" s="10" t="s">
        <v>8</v>
      </c>
      <c r="G18" s="10" t="s">
        <v>7</v>
      </c>
      <c r="H18" s="9" t="s">
        <v>22</v>
      </c>
      <c r="I18" s="8">
        <v>152473967</v>
      </c>
      <c r="J18" s="8">
        <v>0</v>
      </c>
      <c r="K18" s="8">
        <v>0</v>
      </c>
      <c r="L18" s="8">
        <v>152473967</v>
      </c>
      <c r="M18" s="8">
        <v>97427776</v>
      </c>
      <c r="N18" s="8">
        <v>55046191</v>
      </c>
      <c r="O18" s="8">
        <v>0</v>
      </c>
      <c r="P18" s="8">
        <v>0</v>
      </c>
      <c r="Q18" s="8">
        <v>0</v>
      </c>
      <c r="R18" s="7">
        <f>+O18/$L18</f>
        <v>0</v>
      </c>
      <c r="S18" s="7">
        <f>+P18/$L18</f>
        <v>0</v>
      </c>
      <c r="T18" s="7">
        <f>+Q18/$L18</f>
        <v>0</v>
      </c>
    </row>
    <row r="19" spans="1:20" ht="22.5" x14ac:dyDescent="0.25">
      <c r="A19" s="10" t="s">
        <v>4</v>
      </c>
      <c r="B19" s="10" t="s">
        <v>20</v>
      </c>
      <c r="C19" s="10" t="s">
        <v>23</v>
      </c>
      <c r="D19" s="10"/>
      <c r="E19" s="10"/>
      <c r="F19" s="10" t="s">
        <v>6</v>
      </c>
      <c r="G19" s="10" t="s">
        <v>5</v>
      </c>
      <c r="H19" s="9" t="s">
        <v>24</v>
      </c>
      <c r="I19" s="8">
        <v>87500000</v>
      </c>
      <c r="J19" s="8">
        <v>0</v>
      </c>
      <c r="K19" s="8">
        <v>62288737</v>
      </c>
      <c r="L19" s="8">
        <v>25211263</v>
      </c>
      <c r="M19" s="8">
        <v>19090908</v>
      </c>
      <c r="N19" s="8">
        <v>6120355</v>
      </c>
      <c r="O19" s="8">
        <v>19090908</v>
      </c>
      <c r="P19" s="8">
        <v>19090908</v>
      </c>
      <c r="Q19" s="8">
        <v>19090908</v>
      </c>
      <c r="R19" s="7">
        <f>+O19/$L19</f>
        <v>0.75723727129418306</v>
      </c>
      <c r="S19" s="7">
        <f>+P19/$L19</f>
        <v>0.75723727129418306</v>
      </c>
      <c r="T19" s="7">
        <f>+Q19/$L19</f>
        <v>0.75723727129418306</v>
      </c>
    </row>
    <row r="20" spans="1:20" x14ac:dyDescent="0.25">
      <c r="A20" s="13" t="s">
        <v>56</v>
      </c>
      <c r="B20" s="13"/>
      <c r="C20" s="13"/>
      <c r="D20" s="13"/>
      <c r="E20" s="13"/>
      <c r="F20" s="13"/>
      <c r="G20" s="13"/>
      <c r="H20" s="13"/>
      <c r="I20" s="12">
        <f>SUM(I17:I19)</f>
        <v>240185167</v>
      </c>
      <c r="J20" s="12">
        <f>SUM(J17:J19)</f>
        <v>0</v>
      </c>
      <c r="K20" s="12">
        <f>SUM(K17:K19)</f>
        <v>62288737</v>
      </c>
      <c r="L20" s="12">
        <f>SUM(L17:L19)</f>
        <v>177896430</v>
      </c>
      <c r="M20" s="12">
        <f>SUM(M17:M19)</f>
        <v>116672684</v>
      </c>
      <c r="N20" s="12">
        <f>SUM(N17:N19)</f>
        <v>61223746</v>
      </c>
      <c r="O20" s="12">
        <f>SUM(O17:O19)</f>
        <v>19244908</v>
      </c>
      <c r="P20" s="12">
        <f>SUM(P17:P19)</f>
        <v>19244908</v>
      </c>
      <c r="Q20" s="12">
        <f>SUM(Q17:Q19)</f>
        <v>19244908</v>
      </c>
      <c r="R20" s="11">
        <f>+O20/$L20</f>
        <v>0.10818040586874059</v>
      </c>
      <c r="S20" s="11">
        <f>+P20/$L20</f>
        <v>0.10818040586874059</v>
      </c>
      <c r="T20" s="11">
        <f>+Q20/$L20</f>
        <v>0.10818040586874059</v>
      </c>
    </row>
    <row r="21" spans="1:20" x14ac:dyDescent="0.25">
      <c r="A21" s="6" t="s">
        <v>55</v>
      </c>
      <c r="B21" s="6"/>
      <c r="C21" s="6"/>
      <c r="D21" s="6"/>
      <c r="E21" s="6"/>
      <c r="F21" s="6"/>
      <c r="G21" s="6"/>
      <c r="H21" s="6"/>
      <c r="I21" s="5">
        <f>SUM(I20,I16,I13,I11)</f>
        <v>14120185167</v>
      </c>
      <c r="J21" s="5">
        <f>SUM(J20,J16,J13,J11)</f>
        <v>1019288737</v>
      </c>
      <c r="K21" s="5">
        <f>SUM(K20,K16,K13,K11)</f>
        <v>62288737</v>
      </c>
      <c r="L21" s="5">
        <f>SUM(L20,L16,L13,L11)</f>
        <v>15077185167</v>
      </c>
      <c r="M21" s="5">
        <f>SUM(M20,M16,M13,M11)</f>
        <v>14984826987.459999</v>
      </c>
      <c r="N21" s="5">
        <f>SUM(N20,N16,N13,N11)</f>
        <v>92358179.539999992</v>
      </c>
      <c r="O21" s="5">
        <f>SUM(O20,O16,O13,O11)</f>
        <v>13184716363.360001</v>
      </c>
      <c r="P21" s="5">
        <f>SUM(P20,P16,P13,P11)</f>
        <v>12855734242.15</v>
      </c>
      <c r="Q21" s="5">
        <f>SUM(Q20,Q16,Q13,Q11)</f>
        <v>12841718585.15</v>
      </c>
      <c r="R21" s="4">
        <f>+O21/$L21</f>
        <v>0.87448129192031698</v>
      </c>
      <c r="S21" s="4">
        <f>+P21/$L21</f>
        <v>0.85266142849315318</v>
      </c>
      <c r="T21" s="4">
        <f>+Q21/$L21</f>
        <v>0.85173183474970848</v>
      </c>
    </row>
    <row r="22" spans="1:20" ht="22.5" x14ac:dyDescent="0.25">
      <c r="A22" s="10" t="s">
        <v>25</v>
      </c>
      <c r="B22" s="10" t="s">
        <v>6</v>
      </c>
      <c r="C22" s="10" t="s">
        <v>16</v>
      </c>
      <c r="D22" s="10" t="s">
        <v>9</v>
      </c>
      <c r="E22" s="10"/>
      <c r="F22" s="10" t="s">
        <v>8</v>
      </c>
      <c r="G22" s="10" t="s">
        <v>5</v>
      </c>
      <c r="H22" s="9" t="s">
        <v>26</v>
      </c>
      <c r="I22" s="8">
        <v>9568491</v>
      </c>
      <c r="J22" s="8">
        <v>0</v>
      </c>
      <c r="K22" s="8">
        <v>0</v>
      </c>
      <c r="L22" s="8">
        <v>9568491</v>
      </c>
      <c r="M22" s="8">
        <v>9568491</v>
      </c>
      <c r="N22" s="8">
        <v>0</v>
      </c>
      <c r="O22" s="8">
        <v>9568490.7799999993</v>
      </c>
      <c r="P22" s="8">
        <v>9568490.7799999993</v>
      </c>
      <c r="Q22" s="8">
        <v>9568490.7799999993</v>
      </c>
      <c r="R22" s="7">
        <f>+O22/$L22</f>
        <v>0.9999999770078688</v>
      </c>
      <c r="S22" s="7">
        <f>+P22/$L22</f>
        <v>0.9999999770078688</v>
      </c>
      <c r="T22" s="7">
        <f>+Q22/$L22</f>
        <v>0.9999999770078688</v>
      </c>
    </row>
    <row r="23" spans="1:20" x14ac:dyDescent="0.25">
      <c r="A23" s="6" t="s">
        <v>54</v>
      </c>
      <c r="B23" s="6"/>
      <c r="C23" s="6"/>
      <c r="D23" s="6"/>
      <c r="E23" s="6"/>
      <c r="F23" s="6"/>
      <c r="G23" s="6"/>
      <c r="H23" s="6"/>
      <c r="I23" s="5">
        <f>+I22</f>
        <v>9568491</v>
      </c>
      <c r="J23" s="5">
        <f>+J22</f>
        <v>0</v>
      </c>
      <c r="K23" s="5">
        <f>+K22</f>
        <v>0</v>
      </c>
      <c r="L23" s="5">
        <f>+L22</f>
        <v>9568491</v>
      </c>
      <c r="M23" s="5">
        <f>+M22</f>
        <v>9568491</v>
      </c>
      <c r="N23" s="5">
        <f>+N22</f>
        <v>0</v>
      </c>
      <c r="O23" s="5">
        <f>+O22</f>
        <v>9568490.7799999993</v>
      </c>
      <c r="P23" s="5">
        <f>+P22</f>
        <v>9568490.7799999993</v>
      </c>
      <c r="Q23" s="5">
        <f>+Q22</f>
        <v>9568490.7799999993</v>
      </c>
      <c r="R23" s="4">
        <f>+O23/$L23</f>
        <v>0.9999999770078688</v>
      </c>
      <c r="S23" s="4">
        <f>+P23/$L23</f>
        <v>0.9999999770078688</v>
      </c>
      <c r="T23" s="4">
        <f>+Q23/$L23</f>
        <v>0.9999999770078688</v>
      </c>
    </row>
    <row r="24" spans="1:20" ht="33.75" x14ac:dyDescent="0.25">
      <c r="A24" s="10" t="s">
        <v>27</v>
      </c>
      <c r="B24" s="10" t="s">
        <v>32</v>
      </c>
      <c r="C24" s="10" t="s">
        <v>29</v>
      </c>
      <c r="D24" s="10" t="s">
        <v>41</v>
      </c>
      <c r="E24" s="10"/>
      <c r="F24" s="10" t="s">
        <v>8</v>
      </c>
      <c r="G24" s="10" t="s">
        <v>5</v>
      </c>
      <c r="H24" s="9" t="s">
        <v>42</v>
      </c>
      <c r="I24" s="8">
        <v>3959100500</v>
      </c>
      <c r="J24" s="8">
        <v>0</v>
      </c>
      <c r="K24" s="8">
        <v>0</v>
      </c>
      <c r="L24" s="8">
        <v>3959100500</v>
      </c>
      <c r="M24" s="8">
        <v>3772590056</v>
      </c>
      <c r="N24" s="8">
        <v>186510444</v>
      </c>
      <c r="O24" s="8">
        <v>3762304999</v>
      </c>
      <c r="P24" s="8">
        <v>2823258919.02</v>
      </c>
      <c r="Q24" s="8">
        <v>2648904550.02</v>
      </c>
      <c r="R24" s="7">
        <f>+O24/$L24</f>
        <v>0.95029287561656994</v>
      </c>
      <c r="S24" s="7">
        <f>+P24/$L24</f>
        <v>0.71310615101081676</v>
      </c>
      <c r="T24" s="7">
        <f>+Q24/$L24</f>
        <v>0.66906726667332639</v>
      </c>
    </row>
    <row r="25" spans="1:20" ht="33.75" x14ac:dyDescent="0.25">
      <c r="A25" s="10" t="s">
        <v>27</v>
      </c>
      <c r="B25" s="10" t="s">
        <v>32</v>
      </c>
      <c r="C25" s="10" t="s">
        <v>29</v>
      </c>
      <c r="D25" s="10" t="s">
        <v>33</v>
      </c>
      <c r="E25" s="10"/>
      <c r="F25" s="10" t="s">
        <v>8</v>
      </c>
      <c r="G25" s="10" t="s">
        <v>5</v>
      </c>
      <c r="H25" s="9" t="s">
        <v>34</v>
      </c>
      <c r="I25" s="8">
        <v>8550532452</v>
      </c>
      <c r="J25" s="8">
        <v>0</v>
      </c>
      <c r="K25" s="8">
        <v>0</v>
      </c>
      <c r="L25" s="8">
        <v>8550532452</v>
      </c>
      <c r="M25" s="8">
        <v>8111325657</v>
      </c>
      <c r="N25" s="8">
        <v>439206795</v>
      </c>
      <c r="O25" s="8">
        <v>7894197796</v>
      </c>
      <c r="P25" s="8">
        <v>5906501019.3800001</v>
      </c>
      <c r="Q25" s="8">
        <v>5476565481.3800001</v>
      </c>
      <c r="R25" s="7">
        <f>+O25/$L25</f>
        <v>0.92324049295357258</v>
      </c>
      <c r="S25" s="7">
        <f>+P25/$L25</f>
        <v>0.69077581455157788</v>
      </c>
      <c r="T25" s="7">
        <f>+Q25/$L25</f>
        <v>0.6404940876049201</v>
      </c>
    </row>
    <row r="26" spans="1:20" ht="33.75" x14ac:dyDescent="0.25">
      <c r="A26" s="10" t="s">
        <v>27</v>
      </c>
      <c r="B26" s="10" t="s">
        <v>32</v>
      </c>
      <c r="C26" s="10" t="s">
        <v>29</v>
      </c>
      <c r="D26" s="10" t="s">
        <v>35</v>
      </c>
      <c r="E26" s="10"/>
      <c r="F26" s="10" t="s">
        <v>8</v>
      </c>
      <c r="G26" s="10" t="s">
        <v>5</v>
      </c>
      <c r="H26" s="9" t="s">
        <v>36</v>
      </c>
      <c r="I26" s="8">
        <v>4955414367</v>
      </c>
      <c r="J26" s="8">
        <v>0</v>
      </c>
      <c r="K26" s="8">
        <v>0</v>
      </c>
      <c r="L26" s="8">
        <v>4955414367</v>
      </c>
      <c r="M26" s="8">
        <v>4254778718.6700001</v>
      </c>
      <c r="N26" s="8">
        <v>700635648.33000004</v>
      </c>
      <c r="O26" s="8">
        <v>4120131374.6700001</v>
      </c>
      <c r="P26" s="8">
        <v>3065920485.3499999</v>
      </c>
      <c r="Q26" s="8">
        <v>2773169695.3499999</v>
      </c>
      <c r="R26" s="7">
        <f>+O26/$L26</f>
        <v>0.83144033364949887</v>
      </c>
      <c r="S26" s="7">
        <f>+P26/$L26</f>
        <v>0.61870113340412813</v>
      </c>
      <c r="T26" s="7">
        <f>+Q26/$L26</f>
        <v>0.55962417872006787</v>
      </c>
    </row>
    <row r="27" spans="1:20" ht="33.75" x14ac:dyDescent="0.25">
      <c r="A27" s="10" t="s">
        <v>27</v>
      </c>
      <c r="B27" s="10" t="s">
        <v>32</v>
      </c>
      <c r="C27" s="10" t="s">
        <v>29</v>
      </c>
      <c r="D27" s="10" t="s">
        <v>39</v>
      </c>
      <c r="E27" s="10" t="s">
        <v>0</v>
      </c>
      <c r="F27" s="10" t="s">
        <v>8</v>
      </c>
      <c r="G27" s="10" t="s">
        <v>5</v>
      </c>
      <c r="H27" s="9" t="s">
        <v>40</v>
      </c>
      <c r="I27" s="8">
        <v>8009128016</v>
      </c>
      <c r="J27" s="8">
        <v>0</v>
      </c>
      <c r="K27" s="8">
        <v>0</v>
      </c>
      <c r="L27" s="8">
        <v>8009128016</v>
      </c>
      <c r="M27" s="8">
        <v>5273091416</v>
      </c>
      <c r="N27" s="8">
        <v>2736036600</v>
      </c>
      <c r="O27" s="8">
        <v>5204392160</v>
      </c>
      <c r="P27" s="8">
        <v>3383711108.0100002</v>
      </c>
      <c r="Q27" s="8">
        <v>3266091220.0100002</v>
      </c>
      <c r="R27" s="7">
        <f>+O27/$L27</f>
        <v>0.64980758824220042</v>
      </c>
      <c r="S27" s="7">
        <f>+P27/$L27</f>
        <v>0.42248183588154553</v>
      </c>
      <c r="T27" s="7">
        <f>+Q27/$L27</f>
        <v>0.40779610632833718</v>
      </c>
    </row>
    <row r="28" spans="1:20" ht="90" x14ac:dyDescent="0.25">
      <c r="A28" s="10" t="s">
        <v>27</v>
      </c>
      <c r="B28" s="10" t="s">
        <v>32</v>
      </c>
      <c r="C28" s="10" t="s">
        <v>29</v>
      </c>
      <c r="D28" s="10" t="s">
        <v>37</v>
      </c>
      <c r="E28" s="10" t="s">
        <v>0</v>
      </c>
      <c r="F28" s="10" t="s">
        <v>8</v>
      </c>
      <c r="G28" s="10" t="s">
        <v>5</v>
      </c>
      <c r="H28" s="9" t="s">
        <v>38</v>
      </c>
      <c r="I28" s="8">
        <v>5012000000</v>
      </c>
      <c r="J28" s="8">
        <v>0</v>
      </c>
      <c r="K28" s="8">
        <v>0</v>
      </c>
      <c r="L28" s="8">
        <v>5012000000</v>
      </c>
      <c r="M28" s="8">
        <v>5004337808.5</v>
      </c>
      <c r="N28" s="8">
        <v>7662191.5</v>
      </c>
      <c r="O28" s="8">
        <v>4748723925.5</v>
      </c>
      <c r="P28" s="8">
        <v>3548328318.4699998</v>
      </c>
      <c r="Q28" s="8">
        <v>3457983348.4699998</v>
      </c>
      <c r="R28" s="7">
        <f>+O28/$L28</f>
        <v>0.94747085504788509</v>
      </c>
      <c r="S28" s="7">
        <f>+P28/$L28</f>
        <v>0.70796654398842773</v>
      </c>
      <c r="T28" s="7">
        <f>+Q28/$L28</f>
        <v>0.68994081174581001</v>
      </c>
    </row>
    <row r="29" spans="1:20" ht="67.5" x14ac:dyDescent="0.25">
      <c r="A29" s="10" t="s">
        <v>27</v>
      </c>
      <c r="B29" s="10" t="s">
        <v>28</v>
      </c>
      <c r="C29" s="10" t="s">
        <v>29</v>
      </c>
      <c r="D29" s="10" t="s">
        <v>30</v>
      </c>
      <c r="E29" s="10"/>
      <c r="F29" s="10" t="s">
        <v>8</v>
      </c>
      <c r="G29" s="10" t="s">
        <v>5</v>
      </c>
      <c r="H29" s="9" t="s">
        <v>31</v>
      </c>
      <c r="I29" s="8">
        <v>3978599712</v>
      </c>
      <c r="J29" s="8">
        <v>0</v>
      </c>
      <c r="K29" s="8">
        <v>0</v>
      </c>
      <c r="L29" s="8">
        <v>3978599712</v>
      </c>
      <c r="M29" s="8">
        <v>3974469989.5</v>
      </c>
      <c r="N29" s="8">
        <v>4129722.5</v>
      </c>
      <c r="O29" s="8">
        <v>3345938079.6700001</v>
      </c>
      <c r="P29" s="8">
        <v>2361752040.6300001</v>
      </c>
      <c r="Q29" s="8">
        <v>2312285040.6300001</v>
      </c>
      <c r="R29" s="7">
        <f>+O29/$L29</f>
        <v>0.84098384403391824</v>
      </c>
      <c r="S29" s="7">
        <f>+P29/$L29</f>
        <v>0.59361388719418884</v>
      </c>
      <c r="T29" s="7">
        <f>+Q29/$L29</f>
        <v>0.58118061831046552</v>
      </c>
    </row>
    <row r="30" spans="1:20" x14ac:dyDescent="0.25">
      <c r="A30" s="6" t="s">
        <v>53</v>
      </c>
      <c r="B30" s="6"/>
      <c r="C30" s="6"/>
      <c r="D30" s="6"/>
      <c r="E30" s="6"/>
      <c r="F30" s="6"/>
      <c r="G30" s="6"/>
      <c r="H30" s="6"/>
      <c r="I30" s="5">
        <f>SUM(I24:I29)</f>
        <v>34464775047</v>
      </c>
      <c r="J30" s="5">
        <f>SUM(J24:J29)</f>
        <v>0</v>
      </c>
      <c r="K30" s="5">
        <f>SUM(K24:K29)</f>
        <v>0</v>
      </c>
      <c r="L30" s="5">
        <f>SUM(L24:L29)</f>
        <v>34464775047</v>
      </c>
      <c r="M30" s="5">
        <f>SUM(M24:M29)</f>
        <v>30390593645.669998</v>
      </c>
      <c r="N30" s="5">
        <f>SUM(N24:N29)</f>
        <v>4074181401.3299999</v>
      </c>
      <c r="O30" s="5">
        <f>SUM(O24:O29)</f>
        <v>29075688334.839996</v>
      </c>
      <c r="P30" s="5">
        <f>SUM(P24:P29)</f>
        <v>21089471890.860001</v>
      </c>
      <c r="Q30" s="5">
        <f>SUM(Q24:Q29)</f>
        <v>19934999335.860001</v>
      </c>
      <c r="R30" s="4">
        <f>+O30/$L30</f>
        <v>0.8436349372711458</v>
      </c>
      <c r="S30" s="4">
        <f>+P30/$L30</f>
        <v>0.61191381235188835</v>
      </c>
      <c r="T30" s="4">
        <f>+Q30/$L30</f>
        <v>0.57841663868905047</v>
      </c>
    </row>
    <row r="31" spans="1:20" x14ac:dyDescent="0.25">
      <c r="A31" s="3" t="s">
        <v>52</v>
      </c>
      <c r="B31" s="3"/>
      <c r="C31" s="3"/>
      <c r="D31" s="3"/>
      <c r="E31" s="3"/>
      <c r="F31" s="3"/>
      <c r="G31" s="3"/>
      <c r="H31" s="3"/>
      <c r="I31" s="2">
        <f>SUM(I30,I23,I21)</f>
        <v>48594528705</v>
      </c>
      <c r="J31" s="2">
        <f>SUM(J30,J23,J21)</f>
        <v>1019288737</v>
      </c>
      <c r="K31" s="2">
        <f>SUM(K30,K23,K21)</f>
        <v>62288737</v>
      </c>
      <c r="L31" s="2">
        <f>SUM(L30,L23,L21)</f>
        <v>49551528705</v>
      </c>
      <c r="M31" s="2">
        <f>SUM(M30,M23,M21)</f>
        <v>45384989124.129997</v>
      </c>
      <c r="N31" s="2">
        <f>SUM(N30,N23,N21)</f>
        <v>4166539580.8699999</v>
      </c>
      <c r="O31" s="2">
        <f>SUM(O30,O23,O21)</f>
        <v>42269973188.979996</v>
      </c>
      <c r="P31" s="2">
        <f>SUM(P30,P23,P21)</f>
        <v>33954774623.790001</v>
      </c>
      <c r="Q31" s="2">
        <f>SUM(Q30,Q23,Q21)</f>
        <v>32786286411.790001</v>
      </c>
      <c r="R31" s="1">
        <f>+O31/$L31</f>
        <v>0.85305084007861787</v>
      </c>
      <c r="S31" s="1">
        <f>+P31/$L31</f>
        <v>0.68524171728255467</v>
      </c>
      <c r="T31" s="1">
        <f>+Q31/$L31</f>
        <v>0.66166044254617917</v>
      </c>
    </row>
  </sheetData>
  <mergeCells count="30">
    <mergeCell ref="A30:H30"/>
    <mergeCell ref="A31:H31"/>
    <mergeCell ref="A11:H11"/>
    <mergeCell ref="A13:H13"/>
    <mergeCell ref="A16:H16"/>
    <mergeCell ref="A20:H20"/>
    <mergeCell ref="A21:H21"/>
    <mergeCell ref="A23:H23"/>
    <mergeCell ref="M6:M7"/>
    <mergeCell ref="N6:N7"/>
    <mergeCell ref="O6:O7"/>
    <mergeCell ref="P6:P7"/>
    <mergeCell ref="Q6:Q7"/>
    <mergeCell ref="R6:T6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A1:Q1"/>
    <mergeCell ref="A2:Q2"/>
    <mergeCell ref="A3:Q3"/>
    <mergeCell ref="A4:Q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María Chavez Galeano</dc:creator>
  <cp:lastModifiedBy>Leydi Bibiana Patiño Amaya</cp:lastModifiedBy>
  <dcterms:created xsi:type="dcterms:W3CDTF">2023-12-01T13:31:36Z</dcterms:created>
  <dcterms:modified xsi:type="dcterms:W3CDTF">2023-12-27T16:42:24Z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