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1. Vigencia 2023\3. INFORMES 2023\6. Publicación Página Web\"/>
    </mc:Choice>
  </mc:AlternateContent>
  <xr:revisionPtr revIDLastSave="0" documentId="13_ncr:1_{ECA1961E-4418-4D9F-A675-3EC7A473147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iciembre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2" i="12" l="1"/>
  <c r="X31" i="12"/>
  <c r="X30" i="12"/>
  <c r="X29" i="12"/>
  <c r="X28" i="12"/>
  <c r="X27" i="12"/>
  <c r="X26" i="12"/>
  <c r="X25" i="12"/>
  <c r="X24" i="12"/>
  <c r="X23" i="12"/>
  <c r="X22" i="12"/>
  <c r="X21" i="12"/>
  <c r="X20" i="12"/>
  <c r="X19" i="12"/>
  <c r="X18" i="12"/>
  <c r="X17" i="12"/>
  <c r="X16" i="12"/>
  <c r="X15" i="12"/>
  <c r="X14" i="12"/>
  <c r="X13" i="12"/>
  <c r="X12" i="12"/>
  <c r="X11" i="12"/>
  <c r="X10" i="12"/>
  <c r="V32" i="12"/>
  <c r="V31" i="12"/>
  <c r="V30" i="12"/>
  <c r="V29" i="12"/>
  <c r="V28" i="12"/>
  <c r="V27" i="12"/>
  <c r="V26" i="12"/>
  <c r="V25" i="12"/>
  <c r="V24" i="12"/>
  <c r="V23" i="12"/>
  <c r="V22" i="12"/>
  <c r="V21" i="12"/>
  <c r="V20" i="12"/>
  <c r="V19" i="12"/>
  <c r="V18" i="12"/>
  <c r="V17" i="12"/>
  <c r="V16" i="12"/>
  <c r="V15" i="12"/>
  <c r="V14" i="12"/>
  <c r="V13" i="12"/>
  <c r="V12" i="12"/>
  <c r="V11" i="12"/>
  <c r="W30" i="12"/>
  <c r="U30" i="12"/>
  <c r="W29" i="12"/>
  <c r="U29" i="12"/>
  <c r="W28" i="12"/>
  <c r="U28" i="12"/>
  <c r="W27" i="12"/>
  <c r="U27" i="12"/>
  <c r="W26" i="12"/>
  <c r="U26" i="12"/>
  <c r="W25" i="12"/>
  <c r="U25" i="12"/>
  <c r="W23" i="12"/>
  <c r="U23" i="12"/>
  <c r="W20" i="12"/>
  <c r="U20" i="12"/>
  <c r="W19" i="12"/>
  <c r="U19" i="12"/>
  <c r="W18" i="12"/>
  <c r="U18" i="12"/>
  <c r="W16" i="12"/>
  <c r="U16" i="12"/>
  <c r="W15" i="12"/>
  <c r="U15" i="12"/>
  <c r="U17" i="12" s="1"/>
  <c r="W13" i="12"/>
  <c r="U13" i="12"/>
  <c r="W11" i="12"/>
  <c r="U11" i="12"/>
  <c r="W10" i="12"/>
  <c r="W12" i="12" s="1"/>
  <c r="U10" i="12"/>
  <c r="V10" i="12" s="1"/>
  <c r="X9" i="12"/>
  <c r="W9" i="12"/>
  <c r="V9" i="12"/>
  <c r="W24" i="12"/>
  <c r="W17" i="12"/>
  <c r="W14" i="12"/>
  <c r="U9" i="12"/>
  <c r="U24" i="12"/>
  <c r="W21" i="12"/>
  <c r="U21" i="12"/>
  <c r="U14" i="12"/>
  <c r="T9" i="12"/>
  <c r="S9" i="12"/>
  <c r="R10" i="12"/>
  <c r="R9" i="12"/>
  <c r="T30" i="12"/>
  <c r="S30" i="12"/>
  <c r="R30" i="12"/>
  <c r="T29" i="12"/>
  <c r="S29" i="12"/>
  <c r="R29" i="12"/>
  <c r="T28" i="12"/>
  <c r="S28" i="12"/>
  <c r="R28" i="12"/>
  <c r="T27" i="12"/>
  <c r="S27" i="12"/>
  <c r="R27" i="12"/>
  <c r="T26" i="12"/>
  <c r="S26" i="12"/>
  <c r="R26" i="12"/>
  <c r="T25" i="12"/>
  <c r="S25" i="12"/>
  <c r="R25" i="12"/>
  <c r="T23" i="12"/>
  <c r="S23" i="12"/>
  <c r="R23" i="12"/>
  <c r="T20" i="12"/>
  <c r="S20" i="12"/>
  <c r="R20" i="12"/>
  <c r="T19" i="12"/>
  <c r="S19" i="12"/>
  <c r="R19" i="12"/>
  <c r="T18" i="12"/>
  <c r="S18" i="12"/>
  <c r="R18" i="12"/>
  <c r="T16" i="12"/>
  <c r="S16" i="12"/>
  <c r="R16" i="12"/>
  <c r="T15" i="12"/>
  <c r="S15" i="12"/>
  <c r="R15" i="12"/>
  <c r="T13" i="12"/>
  <c r="S13" i="12"/>
  <c r="R13" i="12"/>
  <c r="T11" i="12"/>
  <c r="S11" i="12"/>
  <c r="R11" i="12"/>
  <c r="T10" i="12"/>
  <c r="S10" i="12"/>
  <c r="W31" i="12" l="1"/>
  <c r="U12" i="12"/>
  <c r="U31" i="12"/>
  <c r="U22" i="12"/>
  <c r="U32" i="12" s="1"/>
  <c r="W22" i="12"/>
  <c r="W32" i="12" s="1"/>
  <c r="I31" i="12" l="1"/>
  <c r="Q31" i="12"/>
  <c r="P31" i="12"/>
  <c r="O31" i="12"/>
  <c r="N31" i="12"/>
  <c r="M31" i="12"/>
  <c r="L31" i="12"/>
  <c r="K31" i="12"/>
  <c r="J31" i="12"/>
  <c r="Q24" i="12"/>
  <c r="P24" i="12"/>
  <c r="O24" i="12"/>
  <c r="N24" i="12"/>
  <c r="M24" i="12"/>
  <c r="L24" i="12"/>
  <c r="K24" i="12"/>
  <c r="J24" i="12"/>
  <c r="I24" i="12"/>
  <c r="I21" i="12"/>
  <c r="Q21" i="12"/>
  <c r="T21" i="12" s="1"/>
  <c r="P21" i="12"/>
  <c r="O21" i="12"/>
  <c r="N21" i="12"/>
  <c r="M21" i="12"/>
  <c r="L21" i="12"/>
  <c r="K21" i="12"/>
  <c r="J21" i="12"/>
  <c r="Q17" i="12"/>
  <c r="P17" i="12"/>
  <c r="O17" i="12"/>
  <c r="N17" i="12"/>
  <c r="M17" i="12"/>
  <c r="L17" i="12"/>
  <c r="K17" i="12"/>
  <c r="J17" i="12"/>
  <c r="I17" i="12"/>
  <c r="Q14" i="12"/>
  <c r="P14" i="12"/>
  <c r="O14" i="12"/>
  <c r="N14" i="12"/>
  <c r="M14" i="12"/>
  <c r="L14" i="12"/>
  <c r="K14" i="12"/>
  <c r="J14" i="12"/>
  <c r="I14" i="12"/>
  <c r="Q12" i="12"/>
  <c r="P12" i="12"/>
  <c r="O12" i="12"/>
  <c r="N12" i="12"/>
  <c r="M12" i="12"/>
  <c r="L12" i="12"/>
  <c r="K12" i="12"/>
  <c r="J12" i="12"/>
  <c r="I12" i="12"/>
  <c r="R17" i="12" l="1"/>
  <c r="S17" i="12"/>
  <c r="T17" i="12"/>
  <c r="R12" i="12"/>
  <c r="Q22" i="12"/>
  <c r="Q32" i="12" s="1"/>
  <c r="I22" i="12"/>
  <c r="S31" i="12"/>
  <c r="I32" i="12"/>
  <c r="R14" i="12"/>
  <c r="R31" i="12"/>
  <c r="S14" i="12"/>
  <c r="T14" i="12"/>
  <c r="T31" i="12"/>
  <c r="S12" i="12"/>
  <c r="R24" i="12"/>
  <c r="T12" i="12"/>
  <c r="R21" i="12"/>
  <c r="S24" i="12"/>
  <c r="S21" i="12"/>
  <c r="T24" i="12"/>
  <c r="K22" i="12"/>
  <c r="K32" i="12" s="1"/>
  <c r="M22" i="12"/>
  <c r="M32" i="12"/>
  <c r="J22" i="12"/>
  <c r="J32" i="12" s="1"/>
  <c r="N22" i="12"/>
  <c r="N32" i="12"/>
  <c r="L22" i="12"/>
  <c r="L32" i="12" s="1"/>
  <c r="P22" i="12"/>
  <c r="O22" i="12"/>
  <c r="R22" i="12" l="1"/>
  <c r="S22" i="12"/>
  <c r="T32" i="12"/>
  <c r="O32" i="12"/>
  <c r="R32" i="12" s="1"/>
  <c r="T22" i="12"/>
  <c r="P32" i="12"/>
  <c r="S32" i="12" s="1"/>
</calcChain>
</file>

<file path=xl/sharedStrings.xml><?xml version="1.0" encoding="utf-8"?>
<sst xmlns="http://schemas.openxmlformats.org/spreadsheetml/2006/main" count="149" uniqueCount="78">
  <si>
    <t/>
  </si>
  <si>
    <t>TIPO</t>
  </si>
  <si>
    <t>CTA</t>
  </si>
  <si>
    <t>ORD</t>
  </si>
  <si>
    <t>A</t>
  </si>
  <si>
    <t>CSF</t>
  </si>
  <si>
    <t>10</t>
  </si>
  <si>
    <t>SSF</t>
  </si>
  <si>
    <t>11</t>
  </si>
  <si>
    <t>01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</si>
  <si>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</si>
  <si>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</si>
  <si>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</si>
  <si>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</si>
  <si>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</si>
  <si>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</si>
  <si>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</si>
  <si>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</si>
  <si>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</si>
  <si>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SENTENCIAS Y CONCILIACIONES</t>
  </si>
  <si>
    <t>08</t>
  </si>
  <si>
    <t>IMPUESTOS</t>
  </si>
  <si>
    <t>CUOTA DE FISCALIZACIÓN Y AUDITAJE</t>
  </si>
  <si>
    <t>05</t>
  </si>
  <si>
    <t>MULTAS, SANCIONES E INTERESES DE MORA</t>
  </si>
  <si>
    <t>B</t>
  </si>
  <si>
    <t>APORTES AL FONDO DE CONTINGENCIAS</t>
  </si>
  <si>
    <t>C</t>
  </si>
  <si>
    <t>4199</t>
  </si>
  <si>
    <t>1500</t>
  </si>
  <si>
    <t>2</t>
  </si>
  <si>
    <t>CONSOLIDACION DE LA PLATAFORMA TECNOLOGICA PARA LA ADECUADA GESTION DE LA INFORMACION DEL CENTRO NACIONAL DE MEMORIA HISTORICA A NIVEL   NACIONAL</t>
  </si>
  <si>
    <t>4101</t>
  </si>
  <si>
    <t>16</t>
  </si>
  <si>
    <t>IMPLEMENTACION DE LAS ACCIONES DE MEMORIA HISTORICA A NIVEL   NACIONAL</t>
  </si>
  <si>
    <t>17</t>
  </si>
  <si>
    <t>FORTALECIMIENTO DE PROCESOS DE MEMORIA HISTORICA A NIVEL  NACIONAL</t>
  </si>
  <si>
    <t>19</t>
  </si>
  <si>
    <t>CONSOLIDACION DEL ARCHIVO DE LOS DERECHOS HUMANOS, MEMORIA HISTORICA Y CONFLICTO ARMADO Y COLECCIONES DE DERECHOS HUMANOS Y DERECHO INTERNACIONAL HUMANITARIO.  NACIONAL</t>
  </si>
  <si>
    <t>18</t>
  </si>
  <si>
    <t>IMPLEMENTACION DE ACCIONES DEL MUSEO DE MEMORIA A NIVEL  NACIONAL</t>
  </si>
  <si>
    <t>15</t>
  </si>
  <si>
    <t>DIVULGACION DE ACCIONES DE MEMORIA HISTORICA A NIVEL NACIONAL  NACIONAL</t>
  </si>
  <si>
    <t>SUB
CTA</t>
  </si>
  <si>
    <t>OBJ</t>
  </si>
  <si>
    <t>REC</t>
  </si>
  <si>
    <t>SIT</t>
  </si>
  <si>
    <t>DESCRIPCION</t>
  </si>
  <si>
    <t>CDP</t>
  </si>
  <si>
    <t>COMPROMISO</t>
  </si>
  <si>
    <t>OBLIGACION</t>
  </si>
  <si>
    <t>PAGOS</t>
  </si>
  <si>
    <t>TOTAL EJECUCION PRESUPUESTO DE GASTOS</t>
  </si>
  <si>
    <t>TOTAL INVERSIÓN</t>
  </si>
  <si>
    <t>TOTAL SERVICIO A LA DEUDA PUBLICA - INTERNA</t>
  </si>
  <si>
    <t>TOTAL FUNCIONAMIENTO</t>
  </si>
  <si>
    <t>TOTAL GASTOS POR TRIBUTOS, MULTAS, SANCIONES E INTERESES DE MORA</t>
  </si>
  <si>
    <t>TOTAL TRANSFERENCIAS CORRIENTES</t>
  </si>
  <si>
    <t>TOTAL ADQUISICIÓN DE BIENES Y SERVICIOS</t>
  </si>
  <si>
    <t>TOTAL GASTOS DE PERSONAL</t>
  </si>
  <si>
    <t>Pagos</t>
  </si>
  <si>
    <t>Oblig.</t>
  </si>
  <si>
    <t>Comp.</t>
  </si>
  <si>
    <t>% EJECUCIÓN</t>
  </si>
  <si>
    <t>APROPIACIÓN DISPONIBLE</t>
  </si>
  <si>
    <t>APROPIACIÓN VIGENTE</t>
  </si>
  <si>
    <t>APROPIACIÓN REDUCIDA</t>
  </si>
  <si>
    <t>APROPIACIÓN ADICIONADA</t>
  </si>
  <si>
    <t>APROPIACIÓN INICIAL</t>
  </si>
  <si>
    <t>CIFRAS EN PESOS</t>
  </si>
  <si>
    <t>SECCION: 41-05-00</t>
  </si>
  <si>
    <t>CENTRO NACIONAL DE MEMORIA HISTÓRICA</t>
  </si>
  <si>
    <t>EJECUCION PRESUPUESTO DE GASTOS A 31 DE DICIEMBRE DE 2023</t>
  </si>
  <si>
    <t>Cuentas por pagar</t>
  </si>
  <si>
    <t>Reserva Presupuestal</t>
  </si>
  <si>
    <t>%</t>
  </si>
  <si>
    <t>Valor</t>
  </si>
  <si>
    <t xml:space="preserve">CONSTITUCIÓN REZAGO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</si>
</sst>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\ #,##0.00;\-&quot;$&quot;\ #,##0.00"/>
    <numFmt numFmtId="43" formatCode="_-* #,##0.00_-;\-* #,##0.00_-;_-* &quot;-&quot;??_-;_-@_-"/>
    <numFmt numFmtId="164" formatCode="[$-1240A]&quot;$&quot;\ #,##0.00;\-&quot;$&quot;\ #,##0.00"/>
    <numFmt numFmtId="165" formatCode="0.0%"/>
  </numFmts>
  <fonts count="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rgb="FFD3D3D3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rgb="FFD3D3D3"/>
      </right>
      <top style="thin">
        <color theme="0" tint="-0.14996795556505021"/>
      </top>
      <bottom/>
      <diagonal/>
    </border>
    <border>
      <left/>
      <right style="thin">
        <color rgb="FFD3D3D3"/>
      </right>
      <top/>
      <bottom/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theme="0" tint="-0.14996795556505021"/>
      </top>
      <bottom/>
      <diagonal/>
    </border>
    <border>
      <left style="thin">
        <color rgb="FFD3D3D3"/>
      </left>
      <right/>
      <top style="thin">
        <color theme="0" tint="-0.14996795556505021"/>
      </top>
      <bottom/>
      <diagonal/>
    </border>
    <border>
      <left style="thin">
        <color rgb="FFD3D3D3"/>
      </left>
      <right/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165" fontId="3" fillId="2" borderId="2" xfId="3" applyNumberFormat="1" applyFont="1" applyFill="1" applyBorder="1" applyAlignment="1">
      <alignment horizontal="center" vertical="center" wrapText="1" readingOrder="1"/>
    </xf>
    <xf numFmtId="165" fontId="3" fillId="3" borderId="2" xfId="3" applyNumberFormat="1" applyFont="1" applyFill="1" applyBorder="1" applyAlignment="1">
      <alignment horizontal="center" vertical="center" wrapText="1" readingOrder="1"/>
    </xf>
    <xf numFmtId="165" fontId="4" fillId="0" borderId="2" xfId="3" applyNumberFormat="1" applyFont="1" applyFill="1" applyBorder="1" applyAlignment="1">
      <alignment horizontal="center" vertical="center" wrapText="1" readingOrder="1"/>
    </xf>
    <xf numFmtId="165" fontId="3" fillId="4" borderId="2" xfId="3" applyNumberFormat="1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43" fontId="6" fillId="4" borderId="4" xfId="1" applyFont="1" applyFill="1" applyBorder="1" applyAlignment="1">
      <alignment horizontal="center" vertical="center" wrapText="1" readingOrder="1"/>
    </xf>
    <xf numFmtId="43" fontId="6" fillId="4" borderId="3" xfId="1" applyFont="1" applyFill="1" applyBorder="1" applyAlignment="1">
      <alignment horizontal="center" vertical="center" wrapText="1" readingOrder="1"/>
    </xf>
    <xf numFmtId="165" fontId="5" fillId="4" borderId="2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readingOrder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164" fontId="8" fillId="0" borderId="1" xfId="0" applyNumberFormat="1" applyFont="1" applyBorder="1" applyAlignment="1">
      <alignment horizontal="right" vertical="center" wrapText="1" readingOrder="1"/>
    </xf>
    <xf numFmtId="0" fontId="6" fillId="4" borderId="2" xfId="0" applyFont="1" applyFill="1" applyBorder="1" applyAlignment="1">
      <alignment horizontal="right" vertical="center" wrapText="1" readingOrder="1"/>
    </xf>
    <xf numFmtId="7" fontId="6" fillId="4" borderId="2" xfId="1" applyNumberFormat="1" applyFont="1" applyFill="1" applyBorder="1" applyAlignment="1">
      <alignment horizontal="right" vertical="center" wrapText="1" readingOrder="1"/>
    </xf>
    <xf numFmtId="0" fontId="6" fillId="3" borderId="2" xfId="0" applyFont="1" applyFill="1" applyBorder="1" applyAlignment="1">
      <alignment horizontal="right" vertical="center" wrapText="1" readingOrder="1"/>
    </xf>
    <xf numFmtId="7" fontId="6" fillId="3" borderId="2" xfId="1" applyNumberFormat="1" applyFont="1" applyFill="1" applyBorder="1" applyAlignment="1">
      <alignment horizontal="right" vertical="center" wrapText="1" readingOrder="1"/>
    </xf>
    <xf numFmtId="0" fontId="6" fillId="2" borderId="2" xfId="0" applyFont="1" applyFill="1" applyBorder="1" applyAlignment="1">
      <alignment horizontal="right" vertical="center" wrapText="1" readingOrder="1"/>
    </xf>
    <xf numFmtId="7" fontId="6" fillId="2" borderId="2" xfId="1" applyNumberFormat="1" applyFont="1" applyFill="1" applyBorder="1" applyAlignment="1">
      <alignment horizontal="right" vertical="center" wrapText="1" readingOrder="1"/>
    </xf>
    <xf numFmtId="0" fontId="6" fillId="4" borderId="6" xfId="0" applyFont="1" applyFill="1" applyBorder="1" applyAlignment="1">
      <alignment horizontal="center" vertical="center" wrapText="1" readingOrder="1"/>
    </xf>
    <xf numFmtId="0" fontId="6" fillId="4" borderId="7" xfId="0" applyFont="1" applyFill="1" applyBorder="1" applyAlignment="1">
      <alignment horizontal="center" vertical="center" wrapText="1" readingOrder="1"/>
    </xf>
    <xf numFmtId="0" fontId="6" fillId="4" borderId="0" xfId="0" applyFont="1" applyFill="1" applyBorder="1" applyAlignment="1">
      <alignment horizontal="center" vertical="center" wrapText="1" readingOrder="1"/>
    </xf>
    <xf numFmtId="0" fontId="6" fillId="4" borderId="0" xfId="0" applyFont="1" applyFill="1" applyBorder="1" applyAlignment="1">
      <alignment vertical="center" wrapText="1" readingOrder="1"/>
    </xf>
    <xf numFmtId="10" fontId="8" fillId="0" borderId="1" xfId="3" applyNumberFormat="1" applyFont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0" fontId="6" fillId="4" borderId="0" xfId="0" applyFont="1" applyFill="1" applyBorder="1" applyAlignment="1">
      <alignment horizontal="center" vertical="center" wrapText="1" readingOrder="1"/>
    </xf>
    <xf numFmtId="10" fontId="6" fillId="4" borderId="2" xfId="3" applyNumberFormat="1" applyFont="1" applyFill="1" applyBorder="1" applyAlignment="1">
      <alignment horizontal="center" vertical="center" wrapText="1" readingOrder="1"/>
    </xf>
    <xf numFmtId="10" fontId="6" fillId="3" borderId="2" xfId="3" applyNumberFormat="1" applyFont="1" applyFill="1" applyBorder="1" applyAlignment="1">
      <alignment horizontal="center" vertical="center" wrapText="1" readingOrder="1"/>
    </xf>
    <xf numFmtId="10" fontId="6" fillId="2" borderId="2" xfId="3" applyNumberFormat="1" applyFont="1" applyFill="1" applyBorder="1" applyAlignment="1">
      <alignment horizontal="center" vertical="center" wrapText="1" readingOrder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8" xfId="0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12" xfId="0" applyFont="1" applyFill="1" applyBorder="1" applyAlignment="1">
      <alignment horizontal="center" vertical="center" wrapText="1" readingOrder="1"/>
    </xf>
    <xf numFmtId="0" fontId="6" fillId="4" borderId="13" xfId="0" applyFont="1" applyFill="1" applyBorder="1" applyAlignment="1">
      <alignment horizontal="center" vertical="center" wrapText="1" readingOrder="1"/>
    </xf>
    <xf numFmtId="43" fontId="6" fillId="4" borderId="14" xfId="1" applyFont="1" applyFill="1" applyBorder="1" applyAlignment="1">
      <alignment horizontal="center" vertical="center" wrapText="1" readingOrder="1"/>
    </xf>
    <xf numFmtId="0" fontId="6" fillId="4" borderId="15" xfId="0" applyFont="1" applyFill="1" applyBorder="1" applyAlignment="1">
      <alignment horizontal="center" vertical="center" wrapText="1" readingOrder="1"/>
    </xf>
    <xf numFmtId="0" fontId="6" fillId="4" borderId="14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center" vertical="center" wrapText="1" readingOrder="1"/>
    </xf>
    <xf numFmtId="0" fontId="6" fillId="4" borderId="16" xfId="0" applyFont="1" applyFill="1" applyBorder="1" applyAlignment="1">
      <alignment horizontal="center" vertical="center" wrapText="1" readingOrder="1"/>
    </xf>
    <xf numFmtId="0" fontId="6" fillId="4" borderId="17" xfId="0" applyFont="1" applyFill="1" applyBorder="1" applyAlignment="1">
      <alignment horizontal="center" vertical="center" wrapText="1" readingOrder="1"/>
    </xf>
    <xf numFmtId="0" fontId="6" fillId="4" borderId="18" xfId="0" applyFont="1" applyFill="1" applyBorder="1" applyAlignment="1">
      <alignment horizontal="center" vertical="center" wrapText="1" readingOrder="1"/>
    </xf>
    <xf numFmtId="0" fontId="6" fillId="4" borderId="19" xfId="0" applyFont="1" applyFill="1" applyBorder="1" applyAlignment="1">
      <alignment horizontal="center" vertical="center" wrapText="1" readingOrder="1"/>
    </xf>
    <xf numFmtId="0" fontId="6" fillId="4" borderId="20" xfId="0" applyFont="1" applyFill="1" applyBorder="1" applyAlignment="1">
      <alignment horizontal="center" vertical="center" wrapText="1" readingOrder="1"/>
    </xf>
    <xf numFmtId="0" fontId="6" fillId="4" borderId="21" xfId="0" applyFont="1" applyFill="1" applyBorder="1" applyAlignment="1">
      <alignment horizontal="center" vertical="center" wrapText="1" readingOrder="1"/>
    </xf>
    <xf numFmtId="165" fontId="6" fillId="4" borderId="5" xfId="3" applyNumberFormat="1" applyFont="1" applyFill="1" applyBorder="1" applyAlignment="1">
      <alignment horizontal="center" vertical="center" wrapText="1" readingOrder="1"/>
    </xf>
    <xf numFmtId="165" fontId="6" fillId="4" borderId="22" xfId="3" applyNumberFormat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Normal" xfId="0" builtinId="0"/>
    <cellStyle name="Normal 2" xfId="2" xr:uid="{615C7763-B33E-4AB9-98FD-6D71552939B8}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78441</xdr:colOff>
      <xdr:row>0</xdr:row>
      <xdr:rowOff>22411</xdr:rowOff>
    </xdr:from>
    <xdr:ext cx="1928159" cy="574489"/>
    <xdr:pic>
      <xdr:nvPicPr>
        <xdr:cNvPr id="2" name="Imagen 1">
          <a:extLst>
            <a:ext uri="{FF2B5EF4-FFF2-40B4-BE49-F238E27FC236}">
              <a16:creationId xmlns:a16="http://schemas.microsoft.com/office/drawing/2014/main" id="{6F2629A4-4093-47CD-BF60-A0018D63B42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112" t="16195" r="73768" b="65182"/>
        <a:stretch/>
      </xdr:blipFill>
      <xdr:spPr bwMode="auto">
        <a:xfrm>
          <a:off x="78441" y="22411"/>
          <a:ext cx="1928159" cy="5744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F141F-EB94-4D1D-9A23-20A3F8DB17FA}">
  <dimension ref="A1:X32"/>
  <sheetViews>
    <sheetView showGridLines="0" tabSelected="1" zoomScale="70" zoomScaleNormal="70" workbookViewId="0">
      <selection activeCell="A3" sqref="A3:X3"/>
    </sheetView>
  </sheetViews>
  <sheetFormatPr baseColWidth="10" defaultRowHeight="13" x14ac:dyDescent="0.3"/>
  <cols>
    <col min="1" max="5" width="5.453125" style="11" customWidth="1"/>
    <col min="6" max="6" width="8" style="11" customWidth="1"/>
    <col min="7" max="7" width="9.54296875" style="11" customWidth="1"/>
    <col min="8" max="8" width="27.54296875" style="11" customWidth="1"/>
    <col min="9" max="17" width="18.81640625" style="11" customWidth="1"/>
    <col min="18" max="18" width="6.54296875" style="11" bestFit="1" customWidth="1"/>
    <col min="19" max="19" width="6.453125" style="11" customWidth="1"/>
    <col min="20" max="20" width="11.08984375" style="11" bestFit="1" customWidth="1"/>
    <col min="21" max="21" width="13.81640625" style="11" bestFit="1" customWidth="1"/>
    <col min="22" max="22" width="6.08984375" style="11" bestFit="1" customWidth="1"/>
    <col min="23" max="23" width="19.453125" style="11" customWidth="1"/>
    <col min="24" max="16384" width="10.90625" style="11"/>
  </cols>
  <sheetData>
    <row r="1" spans="1:24" x14ac:dyDescent="0.3">
      <c r="A1" s="9" t="s">
        <v>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x14ac:dyDescent="0.3">
      <c r="A2" s="9" t="s">
        <v>72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4.5" customHeight="1" x14ac:dyDescent="0.3">
      <c r="A3" s="10" t="s">
        <v>70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5" customHeight="1" x14ac:dyDescent="0.3">
      <c r="A4" s="10" t="s">
        <v>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4" ht="13" customHeight="1" x14ac:dyDescent="0.3">
      <c r="A6" s="31" t="s">
        <v>1</v>
      </c>
      <c r="B6" s="31" t="s">
        <v>2</v>
      </c>
      <c r="C6" s="31" t="s">
        <v>43</v>
      </c>
      <c r="D6" s="31" t="s">
        <v>44</v>
      </c>
      <c r="E6" s="31" t="s">
        <v>3</v>
      </c>
      <c r="F6" s="31" t="s">
        <v>45</v>
      </c>
      <c r="G6" s="31" t="s">
        <v>46</v>
      </c>
      <c r="H6" s="33" t="s">
        <v>47</v>
      </c>
      <c r="I6" s="6" t="s">
        <v>68</v>
      </c>
      <c r="J6" s="6" t="s">
        <v>67</v>
      </c>
      <c r="K6" s="6" t="s">
        <v>66</v>
      </c>
      <c r="L6" s="6" t="s">
        <v>65</v>
      </c>
      <c r="M6" s="37" t="s">
        <v>48</v>
      </c>
      <c r="N6" s="6" t="s">
        <v>64</v>
      </c>
      <c r="O6" s="40" t="s">
        <v>49</v>
      </c>
      <c r="P6" s="31" t="s">
        <v>50</v>
      </c>
      <c r="Q6" s="43" t="s">
        <v>51</v>
      </c>
      <c r="R6" s="8" t="s">
        <v>63</v>
      </c>
      <c r="S6" s="8"/>
      <c r="T6" s="8"/>
      <c r="U6" s="26" t="s">
        <v>77</v>
      </c>
      <c r="V6" s="27"/>
      <c r="W6" s="27"/>
      <c r="X6" s="27"/>
    </row>
    <row r="7" spans="1:24" x14ac:dyDescent="0.3">
      <c r="A7" s="27"/>
      <c r="B7" s="27"/>
      <c r="C7" s="27"/>
      <c r="D7" s="27"/>
      <c r="E7" s="27"/>
      <c r="F7" s="27"/>
      <c r="G7" s="27"/>
      <c r="H7" s="34"/>
      <c r="I7" s="36"/>
      <c r="J7" s="36"/>
      <c r="K7" s="36"/>
      <c r="L7" s="36"/>
      <c r="M7" s="38"/>
      <c r="N7" s="36"/>
      <c r="O7" s="41"/>
      <c r="P7" s="27"/>
      <c r="Q7" s="44"/>
      <c r="R7" s="46" t="s">
        <v>62</v>
      </c>
      <c r="S7" s="46" t="s">
        <v>61</v>
      </c>
      <c r="T7" s="46" t="s">
        <v>60</v>
      </c>
      <c r="U7" s="21" t="s">
        <v>73</v>
      </c>
      <c r="V7" s="22"/>
      <c r="W7" s="26" t="s">
        <v>74</v>
      </c>
      <c r="X7" s="27"/>
    </row>
    <row r="8" spans="1:24" x14ac:dyDescent="0.3">
      <c r="A8" s="32"/>
      <c r="B8" s="32"/>
      <c r="C8" s="32"/>
      <c r="D8" s="32"/>
      <c r="E8" s="32"/>
      <c r="F8" s="32"/>
      <c r="G8" s="32"/>
      <c r="H8" s="35"/>
      <c r="I8" s="7"/>
      <c r="J8" s="7"/>
      <c r="K8" s="7"/>
      <c r="L8" s="7"/>
      <c r="M8" s="39"/>
      <c r="N8" s="7"/>
      <c r="O8" s="42"/>
      <c r="P8" s="32"/>
      <c r="Q8" s="45"/>
      <c r="R8" s="47"/>
      <c r="S8" s="47"/>
      <c r="T8" s="47"/>
      <c r="U8" s="23" t="s">
        <v>76</v>
      </c>
      <c r="V8" s="23" t="s">
        <v>75</v>
      </c>
      <c r="W8" s="24"/>
      <c r="X8" s="23" t="s">
        <v>75</v>
      </c>
    </row>
    <row r="9" spans="1:24" x14ac:dyDescent="0.3">
      <c r="A9" s="12" t="s">
        <v>4</v>
      </c>
      <c r="B9" s="12" t="s">
        <v>9</v>
      </c>
      <c r="C9" s="12" t="s">
        <v>9</v>
      </c>
      <c r="D9" s="12" t="s">
        <v>9</v>
      </c>
      <c r="E9" s="12"/>
      <c r="F9" s="12" t="s">
        <v>6</v>
      </c>
      <c r="G9" s="12" t="s">
        <v>5</v>
      </c>
      <c r="H9" s="13" t="s">
        <v>10</v>
      </c>
      <c r="I9" s="14">
        <v>7235000000</v>
      </c>
      <c r="J9" s="14">
        <v>821000000</v>
      </c>
      <c r="K9" s="14">
        <v>0</v>
      </c>
      <c r="L9" s="14">
        <v>8056000000</v>
      </c>
      <c r="M9" s="14">
        <v>7978150173</v>
      </c>
      <c r="N9" s="14">
        <v>77849827</v>
      </c>
      <c r="O9" s="14">
        <v>7978150173</v>
      </c>
      <c r="P9" s="14">
        <v>7978150173</v>
      </c>
      <c r="Q9" s="14">
        <v>7978150173</v>
      </c>
      <c r="R9" s="3">
        <f>+O9/$L9</f>
        <v>0.99033641670804373</v>
      </c>
      <c r="S9" s="3">
        <f>+P9/$L9</f>
        <v>0.99033641670804373</v>
      </c>
      <c r="T9" s="3">
        <f>+Q9/$L9</f>
        <v>0.99033641670804373</v>
      </c>
      <c r="U9" s="14">
        <f>+P9-Q9</f>
        <v>0</v>
      </c>
      <c r="V9" s="25">
        <f>+U9/L9</f>
        <v>0</v>
      </c>
      <c r="W9" s="14">
        <f>+O9-P9</f>
        <v>0</v>
      </c>
      <c r="X9" s="25">
        <f>+W9/L9</f>
        <v>0</v>
      </c>
    </row>
    <row r="10" spans="1:24" ht="26" x14ac:dyDescent="0.3">
      <c r="A10" s="12" t="s">
        <v>4</v>
      </c>
      <c r="B10" s="12" t="s">
        <v>9</v>
      </c>
      <c r="C10" s="12" t="s">
        <v>9</v>
      </c>
      <c r="D10" s="12" t="s">
        <v>11</v>
      </c>
      <c r="E10" s="12"/>
      <c r="F10" s="12" t="s">
        <v>6</v>
      </c>
      <c r="G10" s="12" t="s">
        <v>5</v>
      </c>
      <c r="H10" s="13" t="s">
        <v>12</v>
      </c>
      <c r="I10" s="14">
        <v>2633000000</v>
      </c>
      <c r="J10" s="14">
        <v>260000000</v>
      </c>
      <c r="K10" s="14">
        <v>0</v>
      </c>
      <c r="L10" s="14">
        <v>2893000000</v>
      </c>
      <c r="M10" s="14">
        <v>2892537184</v>
      </c>
      <c r="N10" s="14">
        <v>462816</v>
      </c>
      <c r="O10" s="14">
        <v>2892537184</v>
      </c>
      <c r="P10" s="14">
        <v>2724637228</v>
      </c>
      <c r="Q10" s="14">
        <v>2724637228</v>
      </c>
      <c r="R10" s="3">
        <f>+O10/$L10</f>
        <v>0.99984002212236434</v>
      </c>
      <c r="S10" s="3">
        <f t="shared" ref="R10:T32" si="0">+P10/$L10</f>
        <v>0.94180339716557204</v>
      </c>
      <c r="T10" s="3">
        <f t="shared" si="0"/>
        <v>0.94180339716557204</v>
      </c>
      <c r="U10" s="14">
        <f t="shared" ref="U10:U11" si="1">+P10-Q10</f>
        <v>0</v>
      </c>
      <c r="V10" s="25">
        <f t="shared" ref="V10:V32" si="2">+U10/L10</f>
        <v>0</v>
      </c>
      <c r="W10" s="14">
        <f t="shared" ref="W10:W11" si="3">+O10-P10</f>
        <v>167899956</v>
      </c>
      <c r="X10" s="25">
        <f t="shared" ref="X10:X32" si="4">+W10/L10</f>
        <v>5.8036624956792258E-2</v>
      </c>
    </row>
    <row r="11" spans="1:24" ht="39" x14ac:dyDescent="0.3">
      <c r="A11" s="12" t="s">
        <v>4</v>
      </c>
      <c r="B11" s="12" t="s">
        <v>9</v>
      </c>
      <c r="C11" s="12" t="s">
        <v>9</v>
      </c>
      <c r="D11" s="12" t="s">
        <v>13</v>
      </c>
      <c r="E11" s="12"/>
      <c r="F11" s="12" t="s">
        <v>6</v>
      </c>
      <c r="G11" s="12" t="s">
        <v>5</v>
      </c>
      <c r="H11" s="13" t="s">
        <v>14</v>
      </c>
      <c r="I11" s="14">
        <v>841000000</v>
      </c>
      <c r="J11" s="14">
        <v>206000000</v>
      </c>
      <c r="K11" s="14">
        <v>0</v>
      </c>
      <c r="L11" s="14">
        <v>1047000000</v>
      </c>
      <c r="M11" s="14">
        <v>1022946323</v>
      </c>
      <c r="N11" s="14">
        <v>24053677</v>
      </c>
      <c r="O11" s="14">
        <v>1022946323</v>
      </c>
      <c r="P11" s="14">
        <v>1022946323</v>
      </c>
      <c r="Q11" s="14">
        <v>1022946323</v>
      </c>
      <c r="R11" s="3">
        <f t="shared" si="0"/>
        <v>0.97702609646609362</v>
      </c>
      <c r="S11" s="3">
        <f t="shared" si="0"/>
        <v>0.97702609646609362</v>
      </c>
      <c r="T11" s="3">
        <f t="shared" si="0"/>
        <v>0.97702609646609362</v>
      </c>
      <c r="U11" s="14">
        <f t="shared" si="1"/>
        <v>0</v>
      </c>
      <c r="V11" s="25">
        <f t="shared" si="2"/>
        <v>0</v>
      </c>
      <c r="W11" s="14">
        <f t="shared" si="3"/>
        <v>0</v>
      </c>
      <c r="X11" s="25">
        <f t="shared" si="4"/>
        <v>0</v>
      </c>
    </row>
    <row r="12" spans="1:24" x14ac:dyDescent="0.3">
      <c r="A12" s="15" t="s">
        <v>59</v>
      </c>
      <c r="B12" s="15"/>
      <c r="C12" s="15"/>
      <c r="D12" s="15"/>
      <c r="E12" s="15"/>
      <c r="F12" s="15"/>
      <c r="G12" s="15"/>
      <c r="H12" s="15"/>
      <c r="I12" s="16">
        <f>SUM(I9:I11)</f>
        <v>10709000000</v>
      </c>
      <c r="J12" s="16">
        <f t="shared" ref="J12:Q12" si="5">SUM(J9:J11)</f>
        <v>1287000000</v>
      </c>
      <c r="K12" s="16">
        <f t="shared" si="5"/>
        <v>0</v>
      </c>
      <c r="L12" s="16">
        <f t="shared" si="5"/>
        <v>11996000000</v>
      </c>
      <c r="M12" s="16">
        <f t="shared" si="5"/>
        <v>11893633680</v>
      </c>
      <c r="N12" s="16">
        <f t="shared" si="5"/>
        <v>102366320</v>
      </c>
      <c r="O12" s="16">
        <f t="shared" si="5"/>
        <v>11893633680</v>
      </c>
      <c r="P12" s="16">
        <f t="shared" si="5"/>
        <v>11725733724</v>
      </c>
      <c r="Q12" s="16">
        <f t="shared" si="5"/>
        <v>11725733724</v>
      </c>
      <c r="R12" s="4">
        <f t="shared" si="0"/>
        <v>0.99146662887629211</v>
      </c>
      <c r="S12" s="4">
        <f t="shared" si="0"/>
        <v>0.97747030043347782</v>
      </c>
      <c r="T12" s="4">
        <f>+Q12/$L12</f>
        <v>0.97747030043347782</v>
      </c>
      <c r="U12" s="16">
        <f t="shared" ref="U12" si="6">SUM(U9:U11)</f>
        <v>0</v>
      </c>
      <c r="V12" s="28">
        <f t="shared" si="2"/>
        <v>0</v>
      </c>
      <c r="W12" s="16">
        <f t="shared" ref="W12" si="7">SUM(W9:W11)</f>
        <v>167899956</v>
      </c>
      <c r="X12" s="28">
        <f t="shared" si="4"/>
        <v>1.3996328442814272E-2</v>
      </c>
    </row>
    <row r="13" spans="1:24" ht="26" x14ac:dyDescent="0.3">
      <c r="A13" s="12" t="s">
        <v>4</v>
      </c>
      <c r="B13" s="12" t="s">
        <v>11</v>
      </c>
      <c r="C13" s="12"/>
      <c r="D13" s="12"/>
      <c r="E13" s="12"/>
      <c r="F13" s="12" t="s">
        <v>6</v>
      </c>
      <c r="G13" s="12" t="s">
        <v>5</v>
      </c>
      <c r="H13" s="13" t="s">
        <v>15</v>
      </c>
      <c r="I13" s="14">
        <v>3075000000</v>
      </c>
      <c r="J13" s="14">
        <v>0</v>
      </c>
      <c r="K13" s="14">
        <v>0</v>
      </c>
      <c r="L13" s="14">
        <v>3075000000</v>
      </c>
      <c r="M13" s="14">
        <v>3046375403.6999998</v>
      </c>
      <c r="N13" s="14">
        <v>28624596.300000001</v>
      </c>
      <c r="O13" s="14">
        <v>3046355603.6999998</v>
      </c>
      <c r="P13" s="14">
        <v>2962376860.48</v>
      </c>
      <c r="Q13" s="14">
        <v>2857842438.48</v>
      </c>
      <c r="R13" s="3">
        <f t="shared" si="0"/>
        <v>0.99068474917073168</v>
      </c>
      <c r="S13" s="3">
        <f t="shared" si="0"/>
        <v>0.96337458877398374</v>
      </c>
      <c r="T13" s="3">
        <f t="shared" si="0"/>
        <v>0.92937965479024387</v>
      </c>
      <c r="U13" s="14">
        <f>+P13-Q13</f>
        <v>104534422</v>
      </c>
      <c r="V13" s="25">
        <f t="shared" si="2"/>
        <v>3.3994933983739838E-2</v>
      </c>
      <c r="W13" s="14">
        <f>+O13-P13</f>
        <v>83978743.21999979</v>
      </c>
      <c r="X13" s="25">
        <f t="shared" si="4"/>
        <v>2.7310160396747898E-2</v>
      </c>
    </row>
    <row r="14" spans="1:24" x14ac:dyDescent="0.3">
      <c r="A14" s="15" t="s">
        <v>58</v>
      </c>
      <c r="B14" s="15"/>
      <c r="C14" s="15"/>
      <c r="D14" s="15"/>
      <c r="E14" s="15"/>
      <c r="F14" s="15"/>
      <c r="G14" s="15"/>
      <c r="H14" s="15"/>
      <c r="I14" s="16">
        <f>+I13</f>
        <v>3075000000</v>
      </c>
      <c r="J14" s="16">
        <f t="shared" ref="J14:Q14" si="8">+J13</f>
        <v>0</v>
      </c>
      <c r="K14" s="16">
        <f t="shared" si="8"/>
        <v>0</v>
      </c>
      <c r="L14" s="16">
        <f t="shared" si="8"/>
        <v>3075000000</v>
      </c>
      <c r="M14" s="16">
        <f t="shared" si="8"/>
        <v>3046375403.6999998</v>
      </c>
      <c r="N14" s="16">
        <f t="shared" si="8"/>
        <v>28624596.300000001</v>
      </c>
      <c r="O14" s="16">
        <f t="shared" si="8"/>
        <v>3046355603.6999998</v>
      </c>
      <c r="P14" s="16">
        <f t="shared" si="8"/>
        <v>2962376860.48</v>
      </c>
      <c r="Q14" s="16">
        <f t="shared" si="8"/>
        <v>2857842438.48</v>
      </c>
      <c r="R14" s="4">
        <f t="shared" si="0"/>
        <v>0.99068474917073168</v>
      </c>
      <c r="S14" s="4">
        <f t="shared" si="0"/>
        <v>0.96337458877398374</v>
      </c>
      <c r="T14" s="4">
        <f t="shared" si="0"/>
        <v>0.92937965479024387</v>
      </c>
      <c r="U14" s="16">
        <f t="shared" ref="U14" si="9">+U13</f>
        <v>104534422</v>
      </c>
      <c r="V14" s="28">
        <f t="shared" si="2"/>
        <v>3.3994933983739838E-2</v>
      </c>
      <c r="W14" s="16">
        <f t="shared" ref="W14" si="10">+W13</f>
        <v>83978743.21999979</v>
      </c>
      <c r="X14" s="28">
        <f t="shared" si="4"/>
        <v>2.7310160396747898E-2</v>
      </c>
    </row>
    <row r="15" spans="1:24" ht="52" x14ac:dyDescent="0.3">
      <c r="A15" s="12" t="s">
        <v>4</v>
      </c>
      <c r="B15" s="12" t="s">
        <v>13</v>
      </c>
      <c r="C15" s="12" t="s">
        <v>16</v>
      </c>
      <c r="D15" s="12" t="s">
        <v>11</v>
      </c>
      <c r="E15" s="12" t="s">
        <v>17</v>
      </c>
      <c r="F15" s="12" t="s">
        <v>6</v>
      </c>
      <c r="G15" s="12" t="s">
        <v>5</v>
      </c>
      <c r="H15" s="13" t="s">
        <v>18</v>
      </c>
      <c r="I15" s="14">
        <v>96000000</v>
      </c>
      <c r="J15" s="14">
        <v>0</v>
      </c>
      <c r="K15" s="14">
        <v>0</v>
      </c>
      <c r="L15" s="14">
        <v>96000000</v>
      </c>
      <c r="M15" s="14">
        <v>36239127</v>
      </c>
      <c r="N15" s="14">
        <v>59760873</v>
      </c>
      <c r="O15" s="14">
        <v>36239127</v>
      </c>
      <c r="P15" s="14">
        <v>36239127</v>
      </c>
      <c r="Q15" s="14">
        <v>36239127</v>
      </c>
      <c r="R15" s="3">
        <f t="shared" si="0"/>
        <v>0.37749090624999998</v>
      </c>
      <c r="S15" s="3">
        <f t="shared" si="0"/>
        <v>0.37749090624999998</v>
      </c>
      <c r="T15" s="3">
        <f t="shared" si="0"/>
        <v>0.37749090624999998</v>
      </c>
      <c r="U15" s="14">
        <f>+P15-Q15</f>
        <v>0</v>
      </c>
      <c r="V15" s="25">
        <f t="shared" si="2"/>
        <v>0</v>
      </c>
      <c r="W15" s="14">
        <f>+O15-P15</f>
        <v>0</v>
      </c>
      <c r="X15" s="25">
        <f t="shared" si="4"/>
        <v>0</v>
      </c>
    </row>
    <row r="16" spans="1:24" ht="26" x14ac:dyDescent="0.3">
      <c r="A16" s="12" t="s">
        <v>4</v>
      </c>
      <c r="B16" s="12" t="s">
        <v>13</v>
      </c>
      <c r="C16" s="12" t="s">
        <v>6</v>
      </c>
      <c r="D16" s="12"/>
      <c r="E16" s="12"/>
      <c r="F16" s="12" t="s">
        <v>6</v>
      </c>
      <c r="G16" s="12" t="s">
        <v>5</v>
      </c>
      <c r="H16" s="13" t="s">
        <v>19</v>
      </c>
      <c r="I16" s="14">
        <v>0</v>
      </c>
      <c r="J16" s="14">
        <v>62288737</v>
      </c>
      <c r="K16" s="14">
        <v>0</v>
      </c>
      <c r="L16" s="14">
        <v>62288737</v>
      </c>
      <c r="M16" s="14">
        <v>62288737</v>
      </c>
      <c r="N16" s="14">
        <v>0</v>
      </c>
      <c r="O16" s="14">
        <v>62288737</v>
      </c>
      <c r="P16" s="14">
        <v>62288737</v>
      </c>
      <c r="Q16" s="14">
        <v>62288737</v>
      </c>
      <c r="R16" s="3">
        <f t="shared" si="0"/>
        <v>1</v>
      </c>
      <c r="S16" s="3">
        <f t="shared" si="0"/>
        <v>1</v>
      </c>
      <c r="T16" s="3">
        <f t="shared" si="0"/>
        <v>1</v>
      </c>
      <c r="U16" s="14">
        <f>+P16-Q16</f>
        <v>0</v>
      </c>
      <c r="V16" s="25">
        <f t="shared" si="2"/>
        <v>0</v>
      </c>
      <c r="W16" s="14">
        <f>+O16-P16</f>
        <v>0</v>
      </c>
      <c r="X16" s="25">
        <f t="shared" si="4"/>
        <v>0</v>
      </c>
    </row>
    <row r="17" spans="1:24" x14ac:dyDescent="0.3">
      <c r="A17" s="15" t="s">
        <v>57</v>
      </c>
      <c r="B17" s="15"/>
      <c r="C17" s="15"/>
      <c r="D17" s="15"/>
      <c r="E17" s="15"/>
      <c r="F17" s="15"/>
      <c r="G17" s="15"/>
      <c r="H17" s="15"/>
      <c r="I17" s="16">
        <f>SUM(I15:I16)</f>
        <v>96000000</v>
      </c>
      <c r="J17" s="16">
        <f t="shared" ref="J17:Q17" si="11">SUM(J15:J16)</f>
        <v>62288737</v>
      </c>
      <c r="K17" s="16">
        <f t="shared" si="11"/>
        <v>0</v>
      </c>
      <c r="L17" s="16">
        <f t="shared" si="11"/>
        <v>158288737</v>
      </c>
      <c r="M17" s="16">
        <f t="shared" si="11"/>
        <v>98527864</v>
      </c>
      <c r="N17" s="16">
        <f t="shared" si="11"/>
        <v>59760873</v>
      </c>
      <c r="O17" s="16">
        <f t="shared" si="11"/>
        <v>98527864</v>
      </c>
      <c r="P17" s="16">
        <f t="shared" si="11"/>
        <v>98527864</v>
      </c>
      <c r="Q17" s="16">
        <f t="shared" si="11"/>
        <v>98527864</v>
      </c>
      <c r="R17" s="4">
        <f t="shared" si="0"/>
        <v>0.62245656808797456</v>
      </c>
      <c r="S17" s="4">
        <f t="shared" si="0"/>
        <v>0.62245656808797456</v>
      </c>
      <c r="T17" s="4">
        <f t="shared" si="0"/>
        <v>0.62245656808797456</v>
      </c>
      <c r="U17" s="16">
        <f t="shared" ref="U17" si="12">SUM(U15:U16)</f>
        <v>0</v>
      </c>
      <c r="V17" s="28">
        <f t="shared" si="2"/>
        <v>0</v>
      </c>
      <c r="W17" s="16">
        <f t="shared" ref="W17" si="13">SUM(W15:W16)</f>
        <v>0</v>
      </c>
      <c r="X17" s="28">
        <f t="shared" si="4"/>
        <v>0</v>
      </c>
    </row>
    <row r="18" spans="1:24" x14ac:dyDescent="0.3">
      <c r="A18" s="12" t="s">
        <v>4</v>
      </c>
      <c r="B18" s="12" t="s">
        <v>20</v>
      </c>
      <c r="C18" s="12" t="s">
        <v>9</v>
      </c>
      <c r="D18" s="12"/>
      <c r="E18" s="12"/>
      <c r="F18" s="12" t="s">
        <v>6</v>
      </c>
      <c r="G18" s="12" t="s">
        <v>5</v>
      </c>
      <c r="H18" s="13" t="s">
        <v>21</v>
      </c>
      <c r="I18" s="14">
        <v>211200</v>
      </c>
      <c r="J18" s="14">
        <v>0</v>
      </c>
      <c r="K18" s="14">
        <v>0</v>
      </c>
      <c r="L18" s="14">
        <v>211200</v>
      </c>
      <c r="M18" s="14">
        <v>154000</v>
      </c>
      <c r="N18" s="14">
        <v>57200</v>
      </c>
      <c r="O18" s="14">
        <v>154000</v>
      </c>
      <c r="P18" s="14">
        <v>154000</v>
      </c>
      <c r="Q18" s="14">
        <v>154000</v>
      </c>
      <c r="R18" s="3">
        <f t="shared" si="0"/>
        <v>0.72916666666666663</v>
      </c>
      <c r="S18" s="3">
        <f t="shared" si="0"/>
        <v>0.72916666666666663</v>
      </c>
      <c r="T18" s="3">
        <f t="shared" si="0"/>
        <v>0.72916666666666663</v>
      </c>
      <c r="U18" s="14">
        <f>+P18-Q18</f>
        <v>0</v>
      </c>
      <c r="V18" s="25">
        <f t="shared" si="2"/>
        <v>0</v>
      </c>
      <c r="W18" s="14">
        <f>+O18-P18</f>
        <v>0</v>
      </c>
      <c r="X18" s="25">
        <f t="shared" si="4"/>
        <v>0</v>
      </c>
    </row>
    <row r="19" spans="1:24" ht="26" x14ac:dyDescent="0.3">
      <c r="A19" s="12" t="s">
        <v>4</v>
      </c>
      <c r="B19" s="12" t="s">
        <v>20</v>
      </c>
      <c r="C19" s="12" t="s">
        <v>16</v>
      </c>
      <c r="D19" s="12" t="s">
        <v>9</v>
      </c>
      <c r="E19" s="12"/>
      <c r="F19" s="12" t="s">
        <v>8</v>
      </c>
      <c r="G19" s="12" t="s">
        <v>7</v>
      </c>
      <c r="H19" s="13" t="s">
        <v>22</v>
      </c>
      <c r="I19" s="14">
        <v>152473967</v>
      </c>
      <c r="J19" s="14">
        <v>0</v>
      </c>
      <c r="K19" s="14">
        <v>0</v>
      </c>
      <c r="L19" s="14">
        <v>152473967</v>
      </c>
      <c r="M19" s="14">
        <v>87387604</v>
      </c>
      <c r="N19" s="14">
        <v>65086363</v>
      </c>
      <c r="O19" s="14">
        <v>87387604</v>
      </c>
      <c r="P19" s="14">
        <v>87387604</v>
      </c>
      <c r="Q19" s="14">
        <v>87387604</v>
      </c>
      <c r="R19" s="3">
        <f t="shared" si="0"/>
        <v>0.57313130706437254</v>
      </c>
      <c r="S19" s="3">
        <f t="shared" si="0"/>
        <v>0.57313130706437254</v>
      </c>
      <c r="T19" s="3">
        <f t="shared" si="0"/>
        <v>0.57313130706437254</v>
      </c>
      <c r="U19" s="14">
        <f>+P19-Q19</f>
        <v>0</v>
      </c>
      <c r="V19" s="25">
        <f t="shared" si="2"/>
        <v>0</v>
      </c>
      <c r="W19" s="14">
        <f>+O19-P19</f>
        <v>0</v>
      </c>
      <c r="X19" s="25">
        <f t="shared" si="4"/>
        <v>0</v>
      </c>
    </row>
    <row r="20" spans="1:24" ht="26" x14ac:dyDescent="0.3">
      <c r="A20" s="12" t="s">
        <v>4</v>
      </c>
      <c r="B20" s="12" t="s">
        <v>20</v>
      </c>
      <c r="C20" s="12" t="s">
        <v>23</v>
      </c>
      <c r="D20" s="12"/>
      <c r="E20" s="12"/>
      <c r="F20" s="12" t="s">
        <v>6</v>
      </c>
      <c r="G20" s="12" t="s">
        <v>5</v>
      </c>
      <c r="H20" s="13" t="s">
        <v>24</v>
      </c>
      <c r="I20" s="14">
        <v>87500000</v>
      </c>
      <c r="J20" s="14">
        <v>0</v>
      </c>
      <c r="K20" s="14">
        <v>62288737</v>
      </c>
      <c r="L20" s="14">
        <v>25211263</v>
      </c>
      <c r="M20" s="14">
        <v>19090908</v>
      </c>
      <c r="N20" s="14">
        <v>6120355</v>
      </c>
      <c r="O20" s="14">
        <v>19090908</v>
      </c>
      <c r="P20" s="14">
        <v>19090908</v>
      </c>
      <c r="Q20" s="14">
        <v>19090908</v>
      </c>
      <c r="R20" s="3">
        <f t="shared" si="0"/>
        <v>0.75723727129418306</v>
      </c>
      <c r="S20" s="3">
        <f t="shared" si="0"/>
        <v>0.75723727129418306</v>
      </c>
      <c r="T20" s="3">
        <f t="shared" si="0"/>
        <v>0.75723727129418306</v>
      </c>
      <c r="U20" s="14">
        <f>+P20-Q20</f>
        <v>0</v>
      </c>
      <c r="V20" s="25">
        <f t="shared" si="2"/>
        <v>0</v>
      </c>
      <c r="W20" s="14">
        <f>+O20-P20</f>
        <v>0</v>
      </c>
      <c r="X20" s="25">
        <f t="shared" si="4"/>
        <v>0</v>
      </c>
    </row>
    <row r="21" spans="1:24" x14ac:dyDescent="0.3">
      <c r="A21" s="15" t="s">
        <v>56</v>
      </c>
      <c r="B21" s="15"/>
      <c r="C21" s="15"/>
      <c r="D21" s="15"/>
      <c r="E21" s="15"/>
      <c r="F21" s="15"/>
      <c r="G21" s="15"/>
      <c r="H21" s="15"/>
      <c r="I21" s="16">
        <f>SUM(I18:I20)</f>
        <v>240185167</v>
      </c>
      <c r="J21" s="16">
        <f t="shared" ref="J21:Q21" si="14">SUM(J18:J20)</f>
        <v>0</v>
      </c>
      <c r="K21" s="16">
        <f t="shared" si="14"/>
        <v>62288737</v>
      </c>
      <c r="L21" s="16">
        <f t="shared" si="14"/>
        <v>177896430</v>
      </c>
      <c r="M21" s="16">
        <f t="shared" si="14"/>
        <v>106632512</v>
      </c>
      <c r="N21" s="16">
        <f t="shared" si="14"/>
        <v>71263918</v>
      </c>
      <c r="O21" s="16">
        <f t="shared" si="14"/>
        <v>106632512</v>
      </c>
      <c r="P21" s="16">
        <f t="shared" si="14"/>
        <v>106632512</v>
      </c>
      <c r="Q21" s="16">
        <f t="shared" si="14"/>
        <v>106632512</v>
      </c>
      <c r="R21" s="4">
        <f t="shared" si="0"/>
        <v>0.59940782397937942</v>
      </c>
      <c r="S21" s="4">
        <f t="shared" si="0"/>
        <v>0.59940782397937942</v>
      </c>
      <c r="T21" s="4">
        <f t="shared" si="0"/>
        <v>0.59940782397937942</v>
      </c>
      <c r="U21" s="16">
        <f t="shared" ref="U21" si="15">SUM(U18:U20)</f>
        <v>0</v>
      </c>
      <c r="V21" s="28">
        <f t="shared" si="2"/>
        <v>0</v>
      </c>
      <c r="W21" s="16">
        <f t="shared" ref="W21" si="16">SUM(W18:W20)</f>
        <v>0</v>
      </c>
      <c r="X21" s="28">
        <f t="shared" si="4"/>
        <v>0</v>
      </c>
    </row>
    <row r="22" spans="1:24" x14ac:dyDescent="0.3">
      <c r="A22" s="17" t="s">
        <v>55</v>
      </c>
      <c r="B22" s="17"/>
      <c r="C22" s="17"/>
      <c r="D22" s="17"/>
      <c r="E22" s="17"/>
      <c r="F22" s="17"/>
      <c r="G22" s="17"/>
      <c r="H22" s="17"/>
      <c r="I22" s="18">
        <f>SUM(I21,I17,I14,I12)</f>
        <v>14120185167</v>
      </c>
      <c r="J22" s="18">
        <f t="shared" ref="J22:Q22" si="17">SUM(J21,J17,J14,J12)</f>
        <v>1349288737</v>
      </c>
      <c r="K22" s="18">
        <f t="shared" si="17"/>
        <v>62288737</v>
      </c>
      <c r="L22" s="18">
        <f t="shared" si="17"/>
        <v>15407185167</v>
      </c>
      <c r="M22" s="18">
        <f t="shared" si="17"/>
        <v>15145169459.700001</v>
      </c>
      <c r="N22" s="18">
        <f t="shared" si="17"/>
        <v>262015707.30000001</v>
      </c>
      <c r="O22" s="18">
        <f t="shared" si="17"/>
        <v>15145149659.700001</v>
      </c>
      <c r="P22" s="18">
        <f t="shared" si="17"/>
        <v>14893270960.48</v>
      </c>
      <c r="Q22" s="18">
        <f t="shared" si="17"/>
        <v>14788736538.48</v>
      </c>
      <c r="R22" s="2">
        <f t="shared" si="0"/>
        <v>0.98299264242885576</v>
      </c>
      <c r="S22" s="2">
        <f t="shared" si="0"/>
        <v>0.96664451027558673</v>
      </c>
      <c r="T22" s="2">
        <f t="shared" si="0"/>
        <v>0.95985972636684935</v>
      </c>
      <c r="U22" s="18">
        <f t="shared" ref="U22" si="18">SUM(U21,U17,U14,U12)</f>
        <v>104534422</v>
      </c>
      <c r="V22" s="29">
        <f t="shared" si="2"/>
        <v>6.784783908737455E-3</v>
      </c>
      <c r="W22" s="18">
        <f t="shared" ref="W22" si="19">SUM(W21,W17,W14,W12)</f>
        <v>251878699.21999979</v>
      </c>
      <c r="X22" s="29">
        <f t="shared" si="4"/>
        <v>1.6348132153268864E-2</v>
      </c>
    </row>
    <row r="23" spans="1:24" ht="26" x14ac:dyDescent="0.3">
      <c r="A23" s="12" t="s">
        <v>25</v>
      </c>
      <c r="B23" s="12" t="s">
        <v>6</v>
      </c>
      <c r="C23" s="12" t="s">
        <v>16</v>
      </c>
      <c r="D23" s="12" t="s">
        <v>9</v>
      </c>
      <c r="E23" s="12"/>
      <c r="F23" s="12" t="s">
        <v>8</v>
      </c>
      <c r="G23" s="12" t="s">
        <v>5</v>
      </c>
      <c r="H23" s="13" t="s">
        <v>26</v>
      </c>
      <c r="I23" s="14">
        <v>9568491</v>
      </c>
      <c r="J23" s="14">
        <v>0</v>
      </c>
      <c r="K23" s="14">
        <v>0</v>
      </c>
      <c r="L23" s="14">
        <v>9568491</v>
      </c>
      <c r="M23" s="14">
        <v>9568490.7799999993</v>
      </c>
      <c r="N23" s="14">
        <v>0.22</v>
      </c>
      <c r="O23" s="14">
        <v>9568490.7799999993</v>
      </c>
      <c r="P23" s="14">
        <v>9568490.7799999993</v>
      </c>
      <c r="Q23" s="14">
        <v>9568490.7799999993</v>
      </c>
      <c r="R23" s="3">
        <f t="shared" si="0"/>
        <v>0.9999999770078688</v>
      </c>
      <c r="S23" s="3">
        <f t="shared" si="0"/>
        <v>0.9999999770078688</v>
      </c>
      <c r="T23" s="3">
        <f t="shared" si="0"/>
        <v>0.9999999770078688</v>
      </c>
      <c r="U23" s="14">
        <f>+P23-Q23</f>
        <v>0</v>
      </c>
      <c r="V23" s="25">
        <f t="shared" si="2"/>
        <v>0</v>
      </c>
      <c r="W23" s="14">
        <f>+O23-P23</f>
        <v>0</v>
      </c>
      <c r="X23" s="25">
        <f t="shared" si="4"/>
        <v>0</v>
      </c>
    </row>
    <row r="24" spans="1:24" x14ac:dyDescent="0.3">
      <c r="A24" s="17" t="s">
        <v>54</v>
      </c>
      <c r="B24" s="17"/>
      <c r="C24" s="17"/>
      <c r="D24" s="17"/>
      <c r="E24" s="17"/>
      <c r="F24" s="17"/>
      <c r="G24" s="17"/>
      <c r="H24" s="17"/>
      <c r="I24" s="18">
        <f t="shared" ref="I24:Q24" si="20">+I23</f>
        <v>9568491</v>
      </c>
      <c r="J24" s="18">
        <f t="shared" si="20"/>
        <v>0</v>
      </c>
      <c r="K24" s="18">
        <f t="shared" si="20"/>
        <v>0</v>
      </c>
      <c r="L24" s="18">
        <f t="shared" si="20"/>
        <v>9568491</v>
      </c>
      <c r="M24" s="18">
        <f t="shared" si="20"/>
        <v>9568490.7799999993</v>
      </c>
      <c r="N24" s="18">
        <f t="shared" si="20"/>
        <v>0.22</v>
      </c>
      <c r="O24" s="18">
        <f t="shared" si="20"/>
        <v>9568490.7799999993</v>
      </c>
      <c r="P24" s="18">
        <f t="shared" si="20"/>
        <v>9568490.7799999993</v>
      </c>
      <c r="Q24" s="18">
        <f t="shared" si="20"/>
        <v>9568490.7799999993</v>
      </c>
      <c r="R24" s="2">
        <f t="shared" si="0"/>
        <v>0.9999999770078688</v>
      </c>
      <c r="S24" s="2">
        <f t="shared" si="0"/>
        <v>0.9999999770078688</v>
      </c>
      <c r="T24" s="2">
        <f t="shared" si="0"/>
        <v>0.9999999770078688</v>
      </c>
      <c r="U24" s="18">
        <f t="shared" ref="U24" si="21">+U23</f>
        <v>0</v>
      </c>
      <c r="V24" s="29">
        <f t="shared" si="2"/>
        <v>0</v>
      </c>
      <c r="W24" s="18">
        <f t="shared" ref="W24" si="22">+W23</f>
        <v>0</v>
      </c>
      <c r="X24" s="29">
        <f t="shared" si="4"/>
        <v>0</v>
      </c>
    </row>
    <row r="25" spans="1:24" ht="39" x14ac:dyDescent="0.3">
      <c r="A25" s="12" t="s">
        <v>27</v>
      </c>
      <c r="B25" s="12" t="s">
        <v>32</v>
      </c>
      <c r="C25" s="12" t="s">
        <v>29</v>
      </c>
      <c r="D25" s="12" t="s">
        <v>41</v>
      </c>
      <c r="E25" s="12"/>
      <c r="F25" s="12" t="s">
        <v>8</v>
      </c>
      <c r="G25" s="12" t="s">
        <v>5</v>
      </c>
      <c r="H25" s="13" t="s">
        <v>42</v>
      </c>
      <c r="I25" s="14">
        <v>3959100500</v>
      </c>
      <c r="J25" s="14">
        <v>0</v>
      </c>
      <c r="K25" s="14">
        <v>0</v>
      </c>
      <c r="L25" s="14">
        <v>3959100500</v>
      </c>
      <c r="M25" s="14">
        <v>3731594452</v>
      </c>
      <c r="N25" s="14">
        <v>227506048</v>
      </c>
      <c r="O25" s="14">
        <v>3731594452</v>
      </c>
      <c r="P25" s="14">
        <v>3083178271.02</v>
      </c>
      <c r="Q25" s="14">
        <v>3083178271.02</v>
      </c>
      <c r="R25" s="3">
        <f t="shared" si="0"/>
        <v>0.94253592501630101</v>
      </c>
      <c r="S25" s="3">
        <f t="shared" si="0"/>
        <v>0.77875726342890261</v>
      </c>
      <c r="T25" s="3">
        <f t="shared" si="0"/>
        <v>0.77875726342890261</v>
      </c>
      <c r="U25" s="14">
        <f t="shared" ref="U25:U30" si="23">+P25-Q25</f>
        <v>0</v>
      </c>
      <c r="V25" s="25">
        <f t="shared" si="2"/>
        <v>0</v>
      </c>
      <c r="W25" s="14">
        <f t="shared" ref="W25:W30" si="24">+O25-P25</f>
        <v>648416180.98000002</v>
      </c>
      <c r="X25" s="25">
        <f t="shared" si="4"/>
        <v>0.16377866158739846</v>
      </c>
    </row>
    <row r="26" spans="1:24" ht="52" x14ac:dyDescent="0.3">
      <c r="A26" s="12" t="s">
        <v>27</v>
      </c>
      <c r="B26" s="12" t="s">
        <v>32</v>
      </c>
      <c r="C26" s="12" t="s">
        <v>29</v>
      </c>
      <c r="D26" s="12" t="s">
        <v>33</v>
      </c>
      <c r="E26" s="12"/>
      <c r="F26" s="12" t="s">
        <v>8</v>
      </c>
      <c r="G26" s="12" t="s">
        <v>5</v>
      </c>
      <c r="H26" s="13" t="s">
        <v>34</v>
      </c>
      <c r="I26" s="14">
        <v>8550532452</v>
      </c>
      <c r="J26" s="14">
        <v>0</v>
      </c>
      <c r="K26" s="14">
        <v>0</v>
      </c>
      <c r="L26" s="14">
        <v>8550532452</v>
      </c>
      <c r="M26" s="14">
        <v>8018658317</v>
      </c>
      <c r="N26" s="14">
        <v>531874135</v>
      </c>
      <c r="O26" s="14">
        <v>8018658317</v>
      </c>
      <c r="P26" s="14">
        <v>6613428470.3800001</v>
      </c>
      <c r="Q26" s="14">
        <v>6613428470.3800001</v>
      </c>
      <c r="R26" s="3">
        <f t="shared" si="0"/>
        <v>0.93779637256676418</v>
      </c>
      <c r="S26" s="3">
        <f t="shared" si="0"/>
        <v>0.77345223908636185</v>
      </c>
      <c r="T26" s="3">
        <f t="shared" si="0"/>
        <v>0.77345223908636185</v>
      </c>
      <c r="U26" s="14">
        <f t="shared" si="23"/>
        <v>0</v>
      </c>
      <c r="V26" s="25">
        <f t="shared" si="2"/>
        <v>0</v>
      </c>
      <c r="W26" s="14">
        <f t="shared" si="24"/>
        <v>1405229846.6199999</v>
      </c>
      <c r="X26" s="25">
        <f t="shared" si="4"/>
        <v>0.16434413348040233</v>
      </c>
    </row>
    <row r="27" spans="1:24" ht="52" x14ac:dyDescent="0.3">
      <c r="A27" s="12" t="s">
        <v>27</v>
      </c>
      <c r="B27" s="12" t="s">
        <v>32</v>
      </c>
      <c r="C27" s="12" t="s">
        <v>29</v>
      </c>
      <c r="D27" s="12" t="s">
        <v>35</v>
      </c>
      <c r="E27" s="12"/>
      <c r="F27" s="12" t="s">
        <v>8</v>
      </c>
      <c r="G27" s="12" t="s">
        <v>5</v>
      </c>
      <c r="H27" s="13" t="s">
        <v>36</v>
      </c>
      <c r="I27" s="14">
        <v>4955414367</v>
      </c>
      <c r="J27" s="14">
        <v>0</v>
      </c>
      <c r="K27" s="14">
        <v>0</v>
      </c>
      <c r="L27" s="14">
        <v>4955414367</v>
      </c>
      <c r="M27" s="14">
        <v>4773153176.6700001</v>
      </c>
      <c r="N27" s="14">
        <v>182261190.33000001</v>
      </c>
      <c r="O27" s="14">
        <v>4773153176.6700001</v>
      </c>
      <c r="P27" s="14">
        <v>3495481842.3499999</v>
      </c>
      <c r="Q27" s="14">
        <v>3495481842.3499999</v>
      </c>
      <c r="R27" s="3">
        <f t="shared" si="0"/>
        <v>0.96321978812836584</v>
      </c>
      <c r="S27" s="3">
        <f t="shared" si="0"/>
        <v>0.70538638819545563</v>
      </c>
      <c r="T27" s="3">
        <f t="shared" si="0"/>
        <v>0.70538638819545563</v>
      </c>
      <c r="U27" s="14">
        <f t="shared" si="23"/>
        <v>0</v>
      </c>
      <c r="V27" s="25">
        <f t="shared" si="2"/>
        <v>0</v>
      </c>
      <c r="W27" s="14">
        <f t="shared" si="24"/>
        <v>1277671334.3200002</v>
      </c>
      <c r="X27" s="25">
        <f t="shared" si="4"/>
        <v>0.25783339993291021</v>
      </c>
    </row>
    <row r="28" spans="1:24" ht="39" x14ac:dyDescent="0.3">
      <c r="A28" s="12" t="s">
        <v>27</v>
      </c>
      <c r="B28" s="12" t="s">
        <v>32</v>
      </c>
      <c r="C28" s="12" t="s">
        <v>29</v>
      </c>
      <c r="D28" s="12" t="s">
        <v>39</v>
      </c>
      <c r="E28" s="12" t="s">
        <v>0</v>
      </c>
      <c r="F28" s="12" t="s">
        <v>8</v>
      </c>
      <c r="G28" s="12" t="s">
        <v>5</v>
      </c>
      <c r="H28" s="13" t="s">
        <v>40</v>
      </c>
      <c r="I28" s="14">
        <v>8009128016</v>
      </c>
      <c r="J28" s="14">
        <v>0</v>
      </c>
      <c r="K28" s="14">
        <v>0</v>
      </c>
      <c r="L28" s="14">
        <v>8009128016</v>
      </c>
      <c r="M28" s="14">
        <v>5839194757</v>
      </c>
      <c r="N28" s="14">
        <v>2169933259</v>
      </c>
      <c r="O28" s="14">
        <v>5839194757</v>
      </c>
      <c r="P28" s="14">
        <v>4629961050.0100002</v>
      </c>
      <c r="Q28" s="14">
        <v>4629961050.0100002</v>
      </c>
      <c r="R28" s="3">
        <f t="shared" si="0"/>
        <v>0.72906747717540787</v>
      </c>
      <c r="S28" s="3">
        <f t="shared" si="0"/>
        <v>0.57808553450021416</v>
      </c>
      <c r="T28" s="3">
        <f t="shared" si="0"/>
        <v>0.57808553450021416</v>
      </c>
      <c r="U28" s="14">
        <f t="shared" si="23"/>
        <v>0</v>
      </c>
      <c r="V28" s="25">
        <f t="shared" si="2"/>
        <v>0</v>
      </c>
      <c r="W28" s="14">
        <f t="shared" si="24"/>
        <v>1209233706.9899998</v>
      </c>
      <c r="X28" s="25">
        <f t="shared" si="4"/>
        <v>0.15098194267519369</v>
      </c>
    </row>
    <row r="29" spans="1:24" ht="104" x14ac:dyDescent="0.3">
      <c r="A29" s="12" t="s">
        <v>27</v>
      </c>
      <c r="B29" s="12" t="s">
        <v>32</v>
      </c>
      <c r="C29" s="12" t="s">
        <v>29</v>
      </c>
      <c r="D29" s="12" t="s">
        <v>37</v>
      </c>
      <c r="E29" s="12" t="s">
        <v>0</v>
      </c>
      <c r="F29" s="12" t="s">
        <v>8</v>
      </c>
      <c r="G29" s="12" t="s">
        <v>5</v>
      </c>
      <c r="H29" s="13" t="s">
        <v>38</v>
      </c>
      <c r="I29" s="14">
        <v>5012000000</v>
      </c>
      <c r="J29" s="14">
        <v>0</v>
      </c>
      <c r="K29" s="14">
        <v>0</v>
      </c>
      <c r="L29" s="14">
        <v>5012000000</v>
      </c>
      <c r="M29" s="14">
        <v>4945568778.1999998</v>
      </c>
      <c r="N29" s="14">
        <v>66431221.799999997</v>
      </c>
      <c r="O29" s="14">
        <v>4945568778.1999998</v>
      </c>
      <c r="P29" s="14">
        <v>3929154334.4699998</v>
      </c>
      <c r="Q29" s="14">
        <v>3929154334.4699998</v>
      </c>
      <c r="R29" s="3">
        <f t="shared" si="0"/>
        <v>0.98674556628092569</v>
      </c>
      <c r="S29" s="3">
        <f t="shared" si="0"/>
        <v>0.78394938836193129</v>
      </c>
      <c r="T29" s="3">
        <f t="shared" si="0"/>
        <v>0.78394938836193129</v>
      </c>
      <c r="U29" s="14">
        <f t="shared" si="23"/>
        <v>0</v>
      </c>
      <c r="V29" s="25">
        <f t="shared" si="2"/>
        <v>0</v>
      </c>
      <c r="W29" s="14">
        <f t="shared" si="24"/>
        <v>1016414443.73</v>
      </c>
      <c r="X29" s="25">
        <f t="shared" si="4"/>
        <v>0.20279617791899443</v>
      </c>
    </row>
    <row r="30" spans="1:24" ht="91" x14ac:dyDescent="0.3">
      <c r="A30" s="12" t="s">
        <v>27</v>
      </c>
      <c r="B30" s="12" t="s">
        <v>28</v>
      </c>
      <c r="C30" s="12" t="s">
        <v>29</v>
      </c>
      <c r="D30" s="12" t="s">
        <v>30</v>
      </c>
      <c r="E30" s="12"/>
      <c r="F30" s="12" t="s">
        <v>8</v>
      </c>
      <c r="G30" s="12" t="s">
        <v>5</v>
      </c>
      <c r="H30" s="13" t="s">
        <v>31</v>
      </c>
      <c r="I30" s="14">
        <v>3978599712</v>
      </c>
      <c r="J30" s="14">
        <v>0</v>
      </c>
      <c r="K30" s="14">
        <v>0</v>
      </c>
      <c r="L30" s="14">
        <v>3978599712</v>
      </c>
      <c r="M30" s="14">
        <v>3837386079.9200001</v>
      </c>
      <c r="N30" s="14">
        <v>141213632.08000001</v>
      </c>
      <c r="O30" s="14">
        <v>3837386079.9200001</v>
      </c>
      <c r="P30" s="14">
        <v>2432372846.6300001</v>
      </c>
      <c r="Q30" s="14">
        <v>2432372846.6300001</v>
      </c>
      <c r="R30" s="3">
        <f t="shared" si="0"/>
        <v>0.96450670027093188</v>
      </c>
      <c r="S30" s="3">
        <f t="shared" si="0"/>
        <v>0.61136405336119426</v>
      </c>
      <c r="T30" s="3">
        <f t="shared" si="0"/>
        <v>0.61136405336119426</v>
      </c>
      <c r="U30" s="14">
        <f t="shared" si="23"/>
        <v>0</v>
      </c>
      <c r="V30" s="25">
        <f t="shared" si="2"/>
        <v>0</v>
      </c>
      <c r="W30" s="14">
        <f t="shared" si="24"/>
        <v>1405013233.29</v>
      </c>
      <c r="X30" s="25">
        <f t="shared" si="4"/>
        <v>0.35314264690973768</v>
      </c>
    </row>
    <row r="31" spans="1:24" x14ac:dyDescent="0.3">
      <c r="A31" s="17" t="s">
        <v>53</v>
      </c>
      <c r="B31" s="17"/>
      <c r="C31" s="17"/>
      <c r="D31" s="17"/>
      <c r="E31" s="17"/>
      <c r="F31" s="17"/>
      <c r="G31" s="17"/>
      <c r="H31" s="17"/>
      <c r="I31" s="18">
        <f>SUM(I25:I30)</f>
        <v>34464775047</v>
      </c>
      <c r="J31" s="18">
        <f t="shared" ref="J31:Q31" si="25">SUM(J25:J30)</f>
        <v>0</v>
      </c>
      <c r="K31" s="18">
        <f t="shared" si="25"/>
        <v>0</v>
      </c>
      <c r="L31" s="18">
        <f t="shared" si="25"/>
        <v>34464775047</v>
      </c>
      <c r="M31" s="18">
        <f t="shared" si="25"/>
        <v>31145555560.790001</v>
      </c>
      <c r="N31" s="18">
        <f t="shared" si="25"/>
        <v>3319219486.21</v>
      </c>
      <c r="O31" s="18">
        <f t="shared" si="25"/>
        <v>31145555560.790001</v>
      </c>
      <c r="P31" s="18">
        <f t="shared" si="25"/>
        <v>24183576814.860004</v>
      </c>
      <c r="Q31" s="18">
        <f t="shared" si="25"/>
        <v>24183576814.860004</v>
      </c>
      <c r="R31" s="2">
        <f t="shared" si="0"/>
        <v>0.90369240821437125</v>
      </c>
      <c r="S31" s="2">
        <f t="shared" si="0"/>
        <v>0.70168967538249094</v>
      </c>
      <c r="T31" s="2">
        <f t="shared" si="0"/>
        <v>0.70168967538249094</v>
      </c>
      <c r="U31" s="18">
        <f t="shared" ref="U31" si="26">SUM(U25:U30)</f>
        <v>0</v>
      </c>
      <c r="V31" s="29">
        <f t="shared" si="2"/>
        <v>0</v>
      </c>
      <c r="W31" s="18">
        <f t="shared" ref="W31" si="27">SUM(W25:W30)</f>
        <v>6961978745.9299994</v>
      </c>
      <c r="X31" s="29">
        <f t="shared" si="4"/>
        <v>0.20200273283188042</v>
      </c>
    </row>
    <row r="32" spans="1:24" x14ac:dyDescent="0.3">
      <c r="A32" s="19" t="s">
        <v>52</v>
      </c>
      <c r="B32" s="19"/>
      <c r="C32" s="19"/>
      <c r="D32" s="19"/>
      <c r="E32" s="19"/>
      <c r="F32" s="19"/>
      <c r="G32" s="19"/>
      <c r="H32" s="19"/>
      <c r="I32" s="20">
        <f>SUM(I31,I24,I22)</f>
        <v>48594528705</v>
      </c>
      <c r="J32" s="20">
        <f t="shared" ref="I32:Q32" si="28">SUM(J31,J24,J22)</f>
        <v>1349288737</v>
      </c>
      <c r="K32" s="20">
        <f t="shared" si="28"/>
        <v>62288737</v>
      </c>
      <c r="L32" s="20">
        <f t="shared" si="28"/>
        <v>49881528705</v>
      </c>
      <c r="M32" s="20">
        <f t="shared" si="28"/>
        <v>46300293511.270004</v>
      </c>
      <c r="N32" s="20">
        <f t="shared" si="28"/>
        <v>3581235193.73</v>
      </c>
      <c r="O32" s="20">
        <f t="shared" si="28"/>
        <v>46300273711.270004</v>
      </c>
      <c r="P32" s="20">
        <f t="shared" si="28"/>
        <v>39086416266.120003</v>
      </c>
      <c r="Q32" s="20">
        <f t="shared" si="28"/>
        <v>38981881844.120003</v>
      </c>
      <c r="R32" s="1">
        <f t="shared" si="0"/>
        <v>0.92820478668748141</v>
      </c>
      <c r="S32" s="1">
        <f t="shared" si="0"/>
        <v>0.78358497184955112</v>
      </c>
      <c r="T32" s="1">
        <f t="shared" si="0"/>
        <v>0.78148931791283605</v>
      </c>
      <c r="U32" s="20">
        <f t="shared" ref="U32" si="29">SUM(U31,U24,U22)</f>
        <v>104534422</v>
      </c>
      <c r="V32" s="30">
        <f t="shared" si="2"/>
        <v>2.0956539367150899E-3</v>
      </c>
      <c r="W32" s="20">
        <f t="shared" ref="W32" si="30">SUM(W31,W24,W22)</f>
        <v>7213857445.1499996</v>
      </c>
      <c r="X32" s="30">
        <f t="shared" si="4"/>
        <v>0.14461981483793018</v>
      </c>
    </row>
  </sheetData>
  <mergeCells count="36">
    <mergeCell ref="K6:K8"/>
    <mergeCell ref="L6:L8"/>
    <mergeCell ref="M6:M8"/>
    <mergeCell ref="N6:N8"/>
    <mergeCell ref="O6:O8"/>
    <mergeCell ref="P6:P8"/>
    <mergeCell ref="A1:X1"/>
    <mergeCell ref="A2:X2"/>
    <mergeCell ref="A3:X3"/>
    <mergeCell ref="A4:X4"/>
    <mergeCell ref="A6:A8"/>
    <mergeCell ref="B6:B8"/>
    <mergeCell ref="C6:C8"/>
    <mergeCell ref="D6:D8"/>
    <mergeCell ref="E6:E8"/>
    <mergeCell ref="F6:F8"/>
    <mergeCell ref="U7:V7"/>
    <mergeCell ref="W7:X7"/>
    <mergeCell ref="U6:X6"/>
    <mergeCell ref="A32:H32"/>
    <mergeCell ref="A12:H12"/>
    <mergeCell ref="A14:H14"/>
    <mergeCell ref="A17:H17"/>
    <mergeCell ref="A21:H21"/>
    <mergeCell ref="A24:H24"/>
    <mergeCell ref="A31:H31"/>
    <mergeCell ref="A22:H22"/>
    <mergeCell ref="R6:T6"/>
    <mergeCell ref="Q6:Q8"/>
    <mergeCell ref="R7:R8"/>
    <mergeCell ref="S7:S8"/>
    <mergeCell ref="T7:T8"/>
    <mergeCell ref="G6:G8"/>
    <mergeCell ref="H6:H8"/>
    <mergeCell ref="I6:I8"/>
    <mergeCell ref="J6:J8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María Chavez Galeano</dc:creator>
  <cp:lastModifiedBy>Leydi Bibiana Patiño Amaya</cp:lastModifiedBy>
  <cp:lastPrinted>2024-03-11T21:05:38Z</cp:lastPrinted>
  <dcterms:created xsi:type="dcterms:W3CDTF">2023-12-01T13:31:36Z</dcterms:created>
  <dcterms:modified xsi:type="dcterms:W3CDTF">2024-03-11T21:12:42Z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