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2. Vigencia 2024\3. INFORMES\6. Publicación Página Web\"/>
    </mc:Choice>
  </mc:AlternateContent>
  <xr:revisionPtr revIDLastSave="0" documentId="13_ncr:1_{F11D8B91-F1A6-4B7B-9EEF-15ED4F9A2F0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igencia" sheetId="1" r:id="rId1"/>
    <sheet name="Reserva Presupuest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I19" i="2"/>
  <c r="H19" i="2"/>
  <c r="J11" i="2"/>
  <c r="I11" i="2"/>
  <c r="H11" i="2"/>
  <c r="J9" i="2"/>
  <c r="J12" i="2" s="1"/>
  <c r="J20" i="2" s="1"/>
  <c r="I9" i="2"/>
  <c r="H9" i="2"/>
  <c r="M9" i="2" s="1"/>
  <c r="M8" i="2"/>
  <c r="N8" i="2" s="1"/>
  <c r="M11" i="2" l="1"/>
  <c r="N11" i="2" s="1"/>
  <c r="K19" i="2"/>
  <c r="L19" i="2"/>
  <c r="L9" i="2"/>
  <c r="K9" i="2"/>
  <c r="K11" i="2"/>
  <c r="N9" i="2"/>
  <c r="H12" i="2"/>
  <c r="H20" i="2" s="1"/>
  <c r="L20" i="2" s="1"/>
  <c r="I12" i="2"/>
  <c r="I20" i="2" s="1"/>
  <c r="L11" i="2"/>
  <c r="L12" i="2" s="1"/>
  <c r="N12" i="2" l="1"/>
  <c r="M12" i="2"/>
  <c r="K12" i="2"/>
  <c r="K20" i="2"/>
  <c r="M18" i="2"/>
  <c r="N18" i="2" s="1"/>
  <c r="M17" i="2"/>
  <c r="N17" i="2" s="1"/>
  <c r="M16" i="2"/>
  <c r="N16" i="2" s="1"/>
  <c r="M15" i="2"/>
  <c r="N15" i="2" s="1"/>
  <c r="M14" i="2"/>
  <c r="N14" i="2" s="1"/>
  <c r="M13" i="2"/>
  <c r="M10" i="2"/>
  <c r="N10" i="2" s="1"/>
  <c r="L18" i="2"/>
  <c r="L17" i="2"/>
  <c r="L16" i="2"/>
  <c r="L15" i="2"/>
  <c r="L14" i="2"/>
  <c r="L13" i="2"/>
  <c r="L10" i="2"/>
  <c r="L8" i="2"/>
  <c r="K18" i="2"/>
  <c r="K17" i="2"/>
  <c r="K16" i="2"/>
  <c r="K15" i="2"/>
  <c r="K14" i="2"/>
  <c r="K13" i="2"/>
  <c r="K10" i="2"/>
  <c r="K8" i="2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X8" i="1"/>
  <c r="V8" i="1"/>
  <c r="R19" i="1"/>
  <c r="Q19" i="1"/>
  <c r="P19" i="1"/>
  <c r="O19" i="1"/>
  <c r="N19" i="1"/>
  <c r="M19" i="1"/>
  <c r="L19" i="1"/>
  <c r="K19" i="1"/>
  <c r="J19" i="1"/>
  <c r="I19" i="1"/>
  <c r="I16" i="1"/>
  <c r="I11" i="1"/>
  <c r="I20" i="1" s="1"/>
  <c r="R27" i="1"/>
  <c r="Q27" i="1"/>
  <c r="P27" i="1"/>
  <c r="O27" i="1"/>
  <c r="N27" i="1"/>
  <c r="M27" i="1"/>
  <c r="L27" i="1"/>
  <c r="K27" i="1"/>
  <c r="J27" i="1"/>
  <c r="I27" i="1"/>
  <c r="R16" i="1"/>
  <c r="Q16" i="1"/>
  <c r="P16" i="1"/>
  <c r="O16" i="1"/>
  <c r="N16" i="1"/>
  <c r="M16" i="1"/>
  <c r="L16" i="1"/>
  <c r="K16" i="1"/>
  <c r="J16" i="1"/>
  <c r="R13" i="1"/>
  <c r="Q13" i="1"/>
  <c r="T13" i="1" s="1"/>
  <c r="P13" i="1"/>
  <c r="S13" i="1" s="1"/>
  <c r="O13" i="1"/>
  <c r="N13" i="1"/>
  <c r="M13" i="1"/>
  <c r="L13" i="1"/>
  <c r="K13" i="1"/>
  <c r="J13" i="1"/>
  <c r="I13" i="1"/>
  <c r="R11" i="1"/>
  <c r="Q11" i="1"/>
  <c r="P11" i="1"/>
  <c r="P20" i="1" s="1"/>
  <c r="O11" i="1"/>
  <c r="O20" i="1" s="1"/>
  <c r="N11" i="1"/>
  <c r="M11" i="1"/>
  <c r="L11" i="1"/>
  <c r="K11" i="1"/>
  <c r="K20" i="1" s="1"/>
  <c r="J11" i="1"/>
  <c r="J20" i="1" s="1"/>
  <c r="N13" i="2" l="1"/>
  <c r="M19" i="2"/>
  <c r="Q20" i="1"/>
  <c r="R20" i="1"/>
  <c r="L20" i="1"/>
  <c r="M20" i="1"/>
  <c r="N20" i="1"/>
  <c r="M28" i="1"/>
  <c r="U27" i="1"/>
  <c r="S11" i="1"/>
  <c r="K28" i="1"/>
  <c r="I28" i="1"/>
  <c r="S16" i="1"/>
  <c r="T11" i="1"/>
  <c r="T16" i="1"/>
  <c r="U11" i="1"/>
  <c r="U16" i="1"/>
  <c r="J28" i="1"/>
  <c r="S27" i="1"/>
  <c r="Q28" i="1"/>
  <c r="L28" i="1"/>
  <c r="T27" i="1"/>
  <c r="U13" i="1"/>
  <c r="S20" i="1"/>
  <c r="T20" i="1"/>
  <c r="U20" i="1"/>
  <c r="N28" i="1"/>
  <c r="O28" i="1"/>
  <c r="T19" i="1"/>
  <c r="U19" i="1"/>
  <c r="R28" i="1"/>
  <c r="P28" i="1"/>
  <c r="S19" i="1"/>
  <c r="N19" i="2" l="1"/>
  <c r="M20" i="2"/>
  <c r="N20" i="2" s="1"/>
  <c r="S28" i="1"/>
  <c r="T28" i="1"/>
  <c r="U28" i="1"/>
  <c r="X26" i="1"/>
  <c r="V26" i="1"/>
  <c r="U26" i="1"/>
  <c r="T26" i="1"/>
  <c r="S26" i="1"/>
  <c r="X25" i="1"/>
  <c r="V25" i="1"/>
  <c r="U25" i="1"/>
  <c r="T25" i="1"/>
  <c r="S25" i="1"/>
  <c r="X24" i="1"/>
  <c r="V24" i="1"/>
  <c r="U24" i="1"/>
  <c r="T24" i="1"/>
  <c r="S24" i="1"/>
  <c r="X23" i="1"/>
  <c r="V23" i="1"/>
  <c r="U23" i="1"/>
  <c r="T23" i="1"/>
  <c r="S23" i="1"/>
  <c r="X22" i="1"/>
  <c r="V22" i="1"/>
  <c r="U22" i="1"/>
  <c r="T22" i="1"/>
  <c r="S22" i="1"/>
  <c r="X21" i="1"/>
  <c r="V21" i="1"/>
  <c r="U21" i="1"/>
  <c r="T21" i="1"/>
  <c r="S21" i="1"/>
  <c r="X18" i="1"/>
  <c r="V18" i="1"/>
  <c r="U18" i="1"/>
  <c r="T18" i="1"/>
  <c r="S18" i="1"/>
  <c r="X17" i="1"/>
  <c r="V17" i="1"/>
  <c r="U17" i="1"/>
  <c r="T17" i="1"/>
  <c r="S17" i="1"/>
  <c r="X15" i="1"/>
  <c r="V15" i="1"/>
  <c r="U15" i="1"/>
  <c r="T15" i="1"/>
  <c r="S15" i="1"/>
  <c r="X14" i="1"/>
  <c r="V14" i="1"/>
  <c r="U14" i="1"/>
  <c r="T14" i="1"/>
  <c r="S14" i="1"/>
  <c r="X12" i="1"/>
  <c r="V12" i="1"/>
  <c r="U12" i="1"/>
  <c r="T12" i="1"/>
  <c r="S12" i="1"/>
  <c r="X10" i="1"/>
  <c r="V10" i="1"/>
  <c r="U10" i="1"/>
  <c r="T10" i="1"/>
  <c r="S10" i="1"/>
  <c r="X9" i="1"/>
  <c r="V9" i="1"/>
  <c r="U9" i="1"/>
  <c r="T9" i="1"/>
  <c r="S9" i="1"/>
  <c r="U8" i="1"/>
  <c r="T8" i="1"/>
  <c r="S8" i="1"/>
  <c r="V19" i="1" l="1"/>
  <c r="X19" i="1"/>
  <c r="W8" i="1"/>
  <c r="V11" i="1"/>
  <c r="X13" i="1"/>
  <c r="V16" i="1"/>
  <c r="Y8" i="1"/>
  <c r="X11" i="1"/>
  <c r="X20" i="1" s="1"/>
  <c r="X16" i="1"/>
  <c r="V13" i="1"/>
  <c r="V27" i="1"/>
  <c r="X27" i="1"/>
  <c r="V20" i="1" l="1"/>
  <c r="X28" i="1"/>
  <c r="V28" i="1" l="1"/>
</calcChain>
</file>

<file path=xl/sharedStrings.xml><?xml version="1.0" encoding="utf-8"?>
<sst xmlns="http://schemas.openxmlformats.org/spreadsheetml/2006/main" count="231" uniqueCount="83">
  <si>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</si>
  <si>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</si>
  <si>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</si>
  <si>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</si>
  <si>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</si>
  <si>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</si>
  <si>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</si>
  <si>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</si>
  <si>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</si>
  <si>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CDP</t>
  </si>
  <si>
    <t>COMPROMISO</t>
  </si>
  <si>
    <t>OBLIGACION</t>
  </si>
  <si>
    <t>PAGOS</t>
  </si>
  <si>
    <t>A</t>
  </si>
  <si>
    <t>01</t>
  </si>
  <si>
    <t>10</t>
  </si>
  <si>
    <t>CSF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</si>
  <si>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</si>
  <si>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</si>
  <si>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</si>
  <si>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</si>
  <si>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</si>
  <si>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</si>
  <si>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</si>
  <si>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</si>
  <si>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</si>
  <si>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</si>
  <si>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08</t>
  </si>
  <si>
    <t>IMPUESTOS</t>
  </si>
  <si>
    <t>11</t>
  </si>
  <si>
    <t>SSF</t>
  </si>
  <si>
    <t>CUOTA DE FISCALIZACIÓN Y AUDITAJE</t>
  </si>
  <si>
    <t>C</t>
  </si>
  <si>
    <t>4101</t>
  </si>
  <si>
    <t>1500</t>
  </si>
  <si>
    <t>15</t>
  </si>
  <si>
    <t>53107A</t>
  </si>
  <si>
    <t>5. CONVERGENCIA REGIONAL / A. DIÁLOGO, MEMORIA, CONVIVENCIA Y RECONCILIACIÓN PARA LA RECONSTRUCCIÓN DEL TEJIDO SOCIAL</t>
  </si>
  <si>
    <t>16</t>
  </si>
  <si>
    <t>17</t>
  </si>
  <si>
    <t>18</t>
  </si>
  <si>
    <t>19</t>
  </si>
  <si>
    <t>4199</t>
  </si>
  <si>
    <t>2</t>
  </si>
  <si>
    <t>53105B</t>
  </si>
  <si>
    <t>5. CONVERGENCIA REGIONAL / B. ENTIDADES PÚBLICAS TERRITORIALES Y NACIONALES FORTALECIDAS</t>
  </si>
  <si>
    <t>CENTRO NACIONAL DE MEMORIA HISTÓRICA</t>
  </si>
  <si>
    <t>SECCION: 41-05-00</t>
  </si>
  <si>
    <t>CIFRAS EN PESOS</t>
  </si>
  <si>
    <t>EJECUCION PRESUPUESTO DE GASTOS A 31 DE ENERO DE 2024</t>
  </si>
  <si>
    <t>APROPIACIÓN INICIAL</t>
  </si>
  <si>
    <t>APROPIACIÓN ADICIONADA</t>
  </si>
  <si>
    <t>APROPIACIÓN REDUCIDA</t>
  </si>
  <si>
    <t>APROPIACIÓN VIGENTE</t>
  </si>
  <si>
    <t>APROPIACIÓN BLOQUEADA</t>
  </si>
  <si>
    <t>APROPIACIÓN DISPONIBLE</t>
  </si>
  <si>
    <t>% EJECUCIÓN</t>
  </si>
  <si>
    <t>Comp.</t>
  </si>
  <si>
    <t>Oblig.</t>
  </si>
  <si>
    <t>Pagos</t>
  </si>
  <si>
    <t>Valor</t>
  </si>
  <si>
    <t>%</t>
  </si>
  <si>
    <t>SALARIO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</si>
  <si>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</si>
  <si>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</si>
  <si>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</si>
  <si>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</si>
  <si>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</si>
  <si>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INVERSIÓN</t>
  </si>
  <si>
    <t>TOTAL EJECUCION PRESUPUESTO DE GASTOS</t>
  </si>
  <si>
    <t>CDP por comprometer</t>
  </si>
  <si>
    <t>Compromisos por Obligar</t>
  </si>
  <si>
    <t>DIVULGACION DE ACCIONES DE MEMORIA HISTORICA A NIVEL NACIONAL  NACIONAL</t>
  </si>
  <si>
    <t>IMPLEMENTACION DE LAS ACCIONES DE MEMORIA HISTORICA A NIVEL   NACIONAL</t>
  </si>
  <si>
    <t>FORTALECIMIENTO DE PROCESOS DE MEMORIA HISTORICA A NIVEL  NACIONAL</t>
  </si>
  <si>
    <t>IMPLEMENTACION DE ACCIONES DEL MUSEO DE MEMORIA A NIVEL  NACIONAL</t>
  </si>
  <si>
    <t>VALOR RESERVA PRESUPUESTAL</t>
  </si>
  <si>
    <t>RESERVA POR OBLIGAR</t>
  </si>
  <si>
    <t>OBLIGACIÓN</t>
  </si>
  <si>
    <t>TOTAL TOTAL ADQUISICIÓN DE BIENES Y SERVICIOS</t>
  </si>
  <si>
    <t>EJECUCION RESERVA PRESUPUESTAL A 31 DE ENERO DE 2024</t>
  </si>
  <si>
    <t>CONSOLIDACION DEL ARCHIVO DE LOS DERECHOS HUMANOS, MEMORIA HISTORICA Y CONFLICTO ARMADO Y COLECCIONES DE DERECHOS HUMANOS Y DERECHO INTERNACIONAL HUMANITARIO.</t>
  </si>
  <si>
    <t>CONSOLIDACION DE LA PLATAFORMA TECNOLOGICA PARA LA ADECUADA GESTION DE LA INFORMACION DEL CENTRO NACIONAL DE MEMORIA HISTORICA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</si>
</sst>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  <numFmt numFmtId="165" formatCode="0.0%"/>
  </numFmts>
  <fonts count="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rgb="FFD3D3D3"/>
      </right>
      <top style="thin">
        <color theme="0" tint="-0.1499679555650502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/>
      <bottom/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theme="0" tint="-0.14996795556505021"/>
      </top>
      <bottom/>
      <diagonal/>
    </border>
    <border>
      <left style="thin">
        <color rgb="FFD3D3D3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rgb="FFD3D3D3"/>
      </left>
      <right/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theme="0" tint="-0.14996795556505021"/>
      </right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theme="0" tint="-0.14996795556505021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165" fontId="3" fillId="0" borderId="15" xfId="3" applyNumberFormat="1" applyFont="1" applyFill="1" applyBorder="1" applyAlignment="1">
      <alignment horizontal="center" vertical="center" wrapText="1" readingOrder="1"/>
    </xf>
    <xf numFmtId="7" fontId="4" fillId="2" borderId="15" xfId="2" applyNumberFormat="1" applyFont="1" applyFill="1" applyBorder="1" applyAlignment="1">
      <alignment horizontal="right" vertical="center" wrapText="1" readingOrder="1"/>
    </xf>
    <xf numFmtId="165" fontId="4" fillId="2" borderId="15" xfId="3" applyNumberFormat="1" applyFont="1" applyFill="1" applyBorder="1" applyAlignment="1">
      <alignment horizontal="center" vertical="center" wrapText="1" readingOrder="1"/>
    </xf>
    <xf numFmtId="7" fontId="4" fillId="3" borderId="15" xfId="2" applyNumberFormat="1" applyFont="1" applyFill="1" applyBorder="1" applyAlignment="1">
      <alignment horizontal="right" vertical="center" wrapText="1" readingOrder="1"/>
    </xf>
    <xf numFmtId="165" fontId="4" fillId="3" borderId="15" xfId="3" applyNumberFormat="1" applyFont="1" applyFill="1" applyBorder="1" applyAlignment="1">
      <alignment horizontal="center" vertical="center" wrapText="1" readingOrder="1"/>
    </xf>
    <xf numFmtId="7" fontId="4" fillId="4" borderId="15" xfId="2" applyNumberFormat="1" applyFont="1" applyFill="1" applyBorder="1" applyAlignment="1">
      <alignment horizontal="right" vertical="center" wrapText="1" readingOrder="1"/>
    </xf>
    <xf numFmtId="165" fontId="4" fillId="4" borderId="15" xfId="3" applyNumberFormat="1" applyFont="1" applyFill="1" applyBorder="1" applyAlignment="1">
      <alignment horizontal="center" vertical="center" wrapText="1" readingOrder="1"/>
    </xf>
    <xf numFmtId="0" fontId="6" fillId="0" borderId="0" xfId="0" applyFont="1"/>
    <xf numFmtId="0" fontId="4" fillId="0" borderId="0" xfId="0" applyFont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quotePrefix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164" fontId="4" fillId="2" borderId="15" xfId="0" applyNumberFormat="1" applyFont="1" applyFill="1" applyBorder="1" applyAlignment="1">
      <alignment vertical="center" wrapText="1" readingOrder="1"/>
    </xf>
    <xf numFmtId="7" fontId="4" fillId="3" borderId="15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4" fillId="0" borderId="0" xfId="0" applyFont="1" applyAlignment="1">
      <alignment vertical="center" wrapText="1" readingOrder="1"/>
    </xf>
    <xf numFmtId="165" fontId="6" fillId="0" borderId="0" xfId="3" applyNumberFormat="1" applyFont="1" applyAlignment="1">
      <alignment horizontal="center"/>
    </xf>
    <xf numFmtId="165" fontId="3" fillId="0" borderId="1" xfId="3" applyNumberFormat="1" applyFont="1" applyBorder="1" applyAlignment="1">
      <alignment horizontal="center" vertical="center" wrapText="1" readingOrder="1"/>
    </xf>
    <xf numFmtId="165" fontId="4" fillId="2" borderId="1" xfId="3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4" fillId="3" borderId="15" xfId="0" applyFont="1" applyFill="1" applyBorder="1" applyAlignment="1">
      <alignment horizontal="right" vertical="center" wrapText="1" readingOrder="1"/>
    </xf>
    <xf numFmtId="0" fontId="4" fillId="4" borderId="15" xfId="0" applyFont="1" applyFill="1" applyBorder="1" applyAlignment="1">
      <alignment horizontal="right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1"/>
    </xf>
    <xf numFmtId="0" fontId="4" fillId="2" borderId="15" xfId="0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43" fontId="4" fillId="2" borderId="4" xfId="2" applyFont="1" applyFill="1" applyBorder="1" applyAlignment="1">
      <alignment horizontal="center" vertical="center" wrapText="1" readingOrder="1"/>
    </xf>
    <xf numFmtId="43" fontId="4" fillId="2" borderId="8" xfId="2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165" fontId="5" fillId="2" borderId="15" xfId="3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right" vertical="center" wrapText="1" readingOrder="1"/>
    </xf>
    <xf numFmtId="0" fontId="4" fillId="4" borderId="18" xfId="0" applyFont="1" applyFill="1" applyBorder="1" applyAlignment="1">
      <alignment horizontal="right" vertical="center" wrapText="1" readingOrder="1"/>
    </xf>
    <xf numFmtId="0" fontId="4" fillId="4" borderId="19" xfId="0" applyFont="1" applyFill="1" applyBorder="1" applyAlignment="1">
      <alignment horizontal="right" vertical="center" wrapText="1" readingOrder="1"/>
    </xf>
    <xf numFmtId="0" fontId="4" fillId="2" borderId="17" xfId="0" applyFont="1" applyFill="1" applyBorder="1" applyAlignment="1">
      <alignment horizontal="right" vertical="center" wrapText="1" readingOrder="1"/>
    </xf>
    <xf numFmtId="0" fontId="4" fillId="2" borderId="18" xfId="0" applyFont="1" applyFill="1" applyBorder="1" applyAlignment="1">
      <alignment horizontal="right" vertical="center" wrapText="1" readingOrder="1"/>
    </xf>
    <xf numFmtId="0" fontId="4" fillId="2" borderId="19" xfId="0" applyFont="1" applyFill="1" applyBorder="1" applyAlignment="1">
      <alignment horizontal="right" vertical="center" wrapText="1" readingOrder="1"/>
    </xf>
    <xf numFmtId="0" fontId="4" fillId="3" borderId="17" xfId="0" applyFont="1" applyFill="1" applyBorder="1" applyAlignment="1">
      <alignment horizontal="right" vertical="center" wrapText="1" readingOrder="1"/>
    </xf>
    <xf numFmtId="0" fontId="4" fillId="3" borderId="18" xfId="0" applyFont="1" applyFill="1" applyBorder="1" applyAlignment="1">
      <alignment horizontal="right" vertical="center" wrapText="1" readingOrder="1"/>
    </xf>
    <xf numFmtId="0" fontId="4" fillId="3" borderId="19" xfId="0" applyFont="1" applyFill="1" applyBorder="1" applyAlignment="1">
      <alignment horizontal="right" vertical="center" wrapText="1" readingOrder="1"/>
    </xf>
    <xf numFmtId="165" fontId="4" fillId="2" borderId="12" xfId="3" applyNumberFormat="1" applyFont="1" applyFill="1" applyBorder="1" applyAlignment="1">
      <alignment horizontal="center" vertical="center" wrapText="1" readingOrder="1"/>
    </xf>
    <xf numFmtId="165" fontId="4" fillId="2" borderId="5" xfId="3" applyNumberFormat="1" applyFont="1" applyFill="1" applyBorder="1" applyAlignment="1">
      <alignment horizontal="center" vertical="center" wrapText="1" readingOrder="1"/>
    </xf>
  </cellXfs>
  <cellStyles count="4">
    <cellStyle name="Millares" xfId="2" builtinId="3"/>
    <cellStyle name="Normal" xfId="0" builtinId="0"/>
    <cellStyle name="Normal 2" xfId="1" xr:uid="{C7885905-44B8-4520-AEDB-7EC052D649BB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1928159" cy="574489"/>
    <xdr:pic>
      <xdr:nvPicPr>
        <xdr:cNvPr id="2" name="Imagen 1">
          <a:extLst>
            <a:ext uri="{FF2B5EF4-FFF2-40B4-BE49-F238E27FC236}">
              <a16:creationId xmlns:a16="http://schemas.microsoft.com/office/drawing/2014/main" id="{0BE51FE6-6C25-4D96-A562-375011B94B6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1928159" cy="5744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1928159" cy="574489"/>
    <xdr:pic>
      <xdr:nvPicPr>
        <xdr:cNvPr id="2" name="Imagen 1">
          <a:extLst>
            <a:ext uri="{FF2B5EF4-FFF2-40B4-BE49-F238E27FC236}">
              <a16:creationId xmlns:a16="http://schemas.microsoft.com/office/drawing/2014/main" id="{6B4804C8-CD5F-4CEF-97E6-204ABBA1D585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1928159" cy="5744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"/>
  <sheetViews>
    <sheetView showGridLines="0" tabSelected="1" zoomScaleNormal="100" workbookViewId="0">
      <pane xSplit="8" ySplit="7" topLeftCell="R8" activePane="bottomRight" state="frozen"/>
      <selection pane="topRight" activeCell="I1" sqref="I1"/>
      <selection pane="bottomLeft" activeCell="A8" sqref="A8"/>
      <selection pane="bottomRight" activeCell="A8" sqref="A8"/>
    </sheetView>
  </sheetViews>
  <sheetFormatPr baseColWidth="10" defaultRowHeight="13" x14ac:dyDescent="0.3"/>
  <cols>
    <col min="1" max="5" width="5.453125" style="8" customWidth="1"/>
    <col min="6" max="6" width="4" style="8" bestFit="1" customWidth="1"/>
    <col min="7" max="7" width="3.81640625" style="8" bestFit="1" customWidth="1"/>
    <col min="8" max="8" width="27.54296875" style="8" customWidth="1"/>
    <col min="9" max="9" width="17" style="8" customWidth="1"/>
    <col min="10" max="10" width="12.90625" style="8" customWidth="1"/>
    <col min="11" max="11" width="15.08984375" style="8" customWidth="1"/>
    <col min="12" max="12" width="17.36328125" style="8" customWidth="1"/>
    <col min="13" max="13" width="15" style="8" customWidth="1"/>
    <col min="14" max="14" width="18.81640625" style="8" customWidth="1"/>
    <col min="15" max="15" width="15.54296875" style="8" customWidth="1"/>
    <col min="16" max="16" width="16.7265625" style="8" customWidth="1"/>
    <col min="17" max="17" width="14.81640625" style="8" customWidth="1"/>
    <col min="18" max="18" width="14.6328125" style="8" customWidth="1"/>
    <col min="19" max="19" width="5.453125" style="8" bestFit="1" customWidth="1"/>
    <col min="20" max="20" width="5" style="8" bestFit="1" customWidth="1"/>
    <col min="21" max="21" width="5.26953125" style="8" bestFit="1" customWidth="1"/>
    <col min="22" max="22" width="14.90625" style="8" bestFit="1" customWidth="1"/>
    <col min="23" max="23" width="5.08984375" style="8" bestFit="1" customWidth="1"/>
    <col min="24" max="24" width="14.54296875" style="8" customWidth="1"/>
    <col min="25" max="25" width="5.08984375" style="8" bestFit="1" customWidth="1"/>
    <col min="26" max="16384" width="10.90625" style="8"/>
  </cols>
  <sheetData>
    <row r="1" spans="1:25" x14ac:dyDescent="0.3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x14ac:dyDescent="0.3">
      <c r="A2" s="27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x14ac:dyDescent="0.3">
      <c r="A3" s="28" t="s">
        <v>47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3">
      <c r="A4" s="28" t="s">
        <v>48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25" ht="13" customHeight="1" x14ac:dyDescent="0.3">
      <c r="A6" s="30" t="s">
        <v>1</v>
      </c>
      <c r="B6" s="30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4" t="s">
        <v>8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8" t="s">
        <v>9</v>
      </c>
      <c r="O6" s="36" t="s">
        <v>55</v>
      </c>
      <c r="P6" s="40" t="s">
        <v>10</v>
      </c>
      <c r="Q6" s="30" t="s">
        <v>11</v>
      </c>
      <c r="R6" s="32" t="s">
        <v>12</v>
      </c>
      <c r="S6" s="42" t="s">
        <v>56</v>
      </c>
      <c r="T6" s="42"/>
      <c r="U6" s="42"/>
      <c r="V6" s="25" t="s">
        <v>70</v>
      </c>
      <c r="W6" s="26"/>
      <c r="X6" s="26" t="s">
        <v>71</v>
      </c>
      <c r="Y6" s="26"/>
    </row>
    <row r="7" spans="1:25" x14ac:dyDescent="0.3">
      <c r="A7" s="31"/>
      <c r="B7" s="31"/>
      <c r="C7" s="31"/>
      <c r="D7" s="31"/>
      <c r="E7" s="31"/>
      <c r="F7" s="31"/>
      <c r="G7" s="31"/>
      <c r="H7" s="35"/>
      <c r="I7" s="37"/>
      <c r="J7" s="37"/>
      <c r="K7" s="37"/>
      <c r="L7" s="37"/>
      <c r="M7" s="37"/>
      <c r="N7" s="39"/>
      <c r="O7" s="37"/>
      <c r="P7" s="41"/>
      <c r="Q7" s="31"/>
      <c r="R7" s="33"/>
      <c r="S7" s="3" t="s">
        <v>57</v>
      </c>
      <c r="T7" s="3" t="s">
        <v>58</v>
      </c>
      <c r="U7" s="3" t="s">
        <v>59</v>
      </c>
      <c r="V7" s="10" t="s">
        <v>60</v>
      </c>
      <c r="W7" s="10" t="s">
        <v>61</v>
      </c>
      <c r="X7" s="10" t="s">
        <v>60</v>
      </c>
      <c r="Y7" s="10" t="s">
        <v>61</v>
      </c>
    </row>
    <row r="8" spans="1:25" x14ac:dyDescent="0.3">
      <c r="A8" s="11" t="s">
        <v>13</v>
      </c>
      <c r="B8" s="11" t="s">
        <v>14</v>
      </c>
      <c r="C8" s="11" t="s">
        <v>14</v>
      </c>
      <c r="D8" s="12" t="s">
        <v>14</v>
      </c>
      <c r="E8" s="11"/>
      <c r="F8" s="11" t="s">
        <v>15</v>
      </c>
      <c r="G8" s="11" t="s">
        <v>16</v>
      </c>
      <c r="H8" s="13" t="s">
        <v>62</v>
      </c>
      <c r="I8" s="14">
        <v>8141000000</v>
      </c>
      <c r="J8" s="14">
        <v>0</v>
      </c>
      <c r="K8" s="14">
        <v>0</v>
      </c>
      <c r="L8" s="14">
        <v>8141000000</v>
      </c>
      <c r="M8" s="14">
        <v>0</v>
      </c>
      <c r="N8" s="14">
        <v>8141000000</v>
      </c>
      <c r="O8" s="14">
        <v>0</v>
      </c>
      <c r="P8" s="14">
        <v>576233907</v>
      </c>
      <c r="Q8" s="14">
        <v>576233907</v>
      </c>
      <c r="R8" s="14">
        <v>576233907</v>
      </c>
      <c r="S8" s="1">
        <f t="shared" ref="S8:U9" si="0">+P8/$L8</f>
        <v>7.0781710723498342E-2</v>
      </c>
      <c r="T8" s="1">
        <f t="shared" si="0"/>
        <v>7.0781710723498342E-2</v>
      </c>
      <c r="U8" s="1">
        <f t="shared" si="0"/>
        <v>7.0781710723498342E-2</v>
      </c>
      <c r="V8" s="14">
        <f>+N8-P8</f>
        <v>7564766093</v>
      </c>
      <c r="W8" s="1">
        <f>+V8/L8</f>
        <v>0.92921828927650163</v>
      </c>
      <c r="X8" s="14">
        <f>+P8-Q8</f>
        <v>0</v>
      </c>
      <c r="Y8" s="1">
        <f>+X8/L8</f>
        <v>0</v>
      </c>
    </row>
    <row r="9" spans="1:25" ht="26" x14ac:dyDescent="0.3">
      <c r="A9" s="11" t="s">
        <v>13</v>
      </c>
      <c r="B9" s="11" t="s">
        <v>14</v>
      </c>
      <c r="C9" s="11" t="s">
        <v>14</v>
      </c>
      <c r="D9" s="11" t="s">
        <v>17</v>
      </c>
      <c r="E9" s="11"/>
      <c r="F9" s="11" t="s">
        <v>15</v>
      </c>
      <c r="G9" s="11" t="s">
        <v>16</v>
      </c>
      <c r="H9" s="13" t="s">
        <v>18</v>
      </c>
      <c r="I9" s="14">
        <v>3018000000</v>
      </c>
      <c r="J9" s="14">
        <v>0</v>
      </c>
      <c r="K9" s="14">
        <v>0</v>
      </c>
      <c r="L9" s="14">
        <v>3018000000</v>
      </c>
      <c r="M9" s="14">
        <v>0</v>
      </c>
      <c r="N9" s="14">
        <v>3018000000</v>
      </c>
      <c r="O9" s="14">
        <v>0</v>
      </c>
      <c r="P9" s="14">
        <v>236237477</v>
      </c>
      <c r="Q9" s="14">
        <v>236237477</v>
      </c>
      <c r="R9" s="14">
        <v>236237477</v>
      </c>
      <c r="S9" s="1">
        <f t="shared" si="0"/>
        <v>7.8276168654738243E-2</v>
      </c>
      <c r="T9" s="1">
        <f t="shared" si="0"/>
        <v>7.8276168654738243E-2</v>
      </c>
      <c r="U9" s="1">
        <f t="shared" si="0"/>
        <v>7.8276168654738243E-2</v>
      </c>
      <c r="V9" s="14">
        <f>+N9-P9</f>
        <v>2781762523</v>
      </c>
      <c r="W9" s="1">
        <f t="shared" ref="W9:W28" si="1">+V9/L9</f>
        <v>0.92172383134526181</v>
      </c>
      <c r="X9" s="14">
        <f>+P9-Q9</f>
        <v>0</v>
      </c>
      <c r="Y9" s="1">
        <f t="shared" ref="Y9:Y28" si="2">+X9/L9</f>
        <v>0</v>
      </c>
    </row>
    <row r="10" spans="1:25" ht="39" x14ac:dyDescent="0.3">
      <c r="A10" s="11" t="s">
        <v>13</v>
      </c>
      <c r="B10" s="11" t="s">
        <v>14</v>
      </c>
      <c r="C10" s="11" t="s">
        <v>14</v>
      </c>
      <c r="D10" s="11" t="s">
        <v>19</v>
      </c>
      <c r="E10" s="11"/>
      <c r="F10" s="11" t="s">
        <v>15</v>
      </c>
      <c r="G10" s="11" t="s">
        <v>16</v>
      </c>
      <c r="H10" s="13" t="s">
        <v>20</v>
      </c>
      <c r="I10" s="14">
        <v>1132000000</v>
      </c>
      <c r="J10" s="14">
        <v>0</v>
      </c>
      <c r="K10" s="14">
        <v>0</v>
      </c>
      <c r="L10" s="14">
        <v>1132000000</v>
      </c>
      <c r="M10" s="14">
        <v>0</v>
      </c>
      <c r="N10" s="14">
        <v>1132000000</v>
      </c>
      <c r="O10" s="14">
        <v>0</v>
      </c>
      <c r="P10" s="14">
        <v>64827542</v>
      </c>
      <c r="Q10" s="14">
        <v>64827542</v>
      </c>
      <c r="R10" s="14">
        <v>64827542</v>
      </c>
      <c r="S10" s="1">
        <f t="shared" ref="S10:U28" si="3">+P10/$L10</f>
        <v>5.7268146643109544E-2</v>
      </c>
      <c r="T10" s="1">
        <f t="shared" ref="T10:U27" si="4">+Q10/$L10</f>
        <v>5.7268146643109544E-2</v>
      </c>
      <c r="U10" s="1">
        <f t="shared" ref="U10:U26" si="5">+R10/$L10</f>
        <v>5.7268146643109544E-2</v>
      </c>
      <c r="V10" s="14">
        <f t="shared" ref="V10:V26" si="6">+N10-P10</f>
        <v>1067172458</v>
      </c>
      <c r="W10" s="1">
        <f t="shared" si="1"/>
        <v>0.94273185335689047</v>
      </c>
      <c r="X10" s="14">
        <f t="shared" ref="X10:X26" si="7">+P10-Q10</f>
        <v>0</v>
      </c>
      <c r="Y10" s="1">
        <f t="shared" si="2"/>
        <v>0</v>
      </c>
    </row>
    <row r="11" spans="1:25" x14ac:dyDescent="0.3">
      <c r="A11" s="29" t="s">
        <v>63</v>
      </c>
      <c r="B11" s="29"/>
      <c r="C11" s="29"/>
      <c r="D11" s="29"/>
      <c r="E11" s="29"/>
      <c r="F11" s="29"/>
      <c r="G11" s="29"/>
      <c r="H11" s="29"/>
      <c r="I11" s="2">
        <f>SUM(I8:I10)</f>
        <v>12291000000</v>
      </c>
      <c r="J11" s="2">
        <f t="shared" ref="J11:L11" si="8">SUM(J8:J10)</f>
        <v>0</v>
      </c>
      <c r="K11" s="2">
        <f t="shared" si="8"/>
        <v>0</v>
      </c>
      <c r="L11" s="2">
        <f t="shared" si="8"/>
        <v>12291000000</v>
      </c>
      <c r="M11" s="2">
        <f t="shared" ref="M11" si="9">SUM(M8:M10)</f>
        <v>0</v>
      </c>
      <c r="N11" s="2">
        <f t="shared" ref="N11" si="10">SUM(N8:N10)</f>
        <v>12291000000</v>
      </c>
      <c r="O11" s="2">
        <f t="shared" ref="O11" si="11">SUM(O8:O10)</f>
        <v>0</v>
      </c>
      <c r="P11" s="2">
        <f t="shared" ref="P11" si="12">SUM(P8:P10)</f>
        <v>877298926</v>
      </c>
      <c r="Q11" s="2">
        <f t="shared" ref="Q11" si="13">SUM(Q8:Q10)</f>
        <v>877298926</v>
      </c>
      <c r="R11" s="2">
        <f t="shared" ref="R11" si="14">SUM(R8:R10)</f>
        <v>877298926</v>
      </c>
      <c r="S11" s="3">
        <f t="shared" si="3"/>
        <v>7.1377343259295414E-2</v>
      </c>
      <c r="T11" s="3">
        <f t="shared" si="4"/>
        <v>7.1377343259295414E-2</v>
      </c>
      <c r="U11" s="3">
        <f t="shared" si="5"/>
        <v>7.1377343259295414E-2</v>
      </c>
      <c r="V11" s="2">
        <f t="shared" ref="V11:X11" si="15">SUM(V8:V10)</f>
        <v>11413701074</v>
      </c>
      <c r="W11" s="3">
        <f t="shared" si="1"/>
        <v>0.92862265674070454</v>
      </c>
      <c r="X11" s="2">
        <f t="shared" si="15"/>
        <v>0</v>
      </c>
      <c r="Y11" s="3">
        <f t="shared" si="2"/>
        <v>0</v>
      </c>
    </row>
    <row r="12" spans="1:25" ht="26" x14ac:dyDescent="0.3">
      <c r="A12" s="11" t="s">
        <v>13</v>
      </c>
      <c r="B12" s="11" t="s">
        <v>17</v>
      </c>
      <c r="C12" s="11"/>
      <c r="D12" s="11"/>
      <c r="E12" s="11"/>
      <c r="F12" s="11" t="s">
        <v>15</v>
      </c>
      <c r="G12" s="11" t="s">
        <v>16</v>
      </c>
      <c r="H12" s="13" t="s">
        <v>21</v>
      </c>
      <c r="I12" s="14">
        <v>3358515000</v>
      </c>
      <c r="J12" s="14">
        <v>0</v>
      </c>
      <c r="K12" s="14">
        <v>0</v>
      </c>
      <c r="L12" s="14">
        <v>3358515000</v>
      </c>
      <c r="M12" s="14">
        <v>0</v>
      </c>
      <c r="N12" s="14">
        <v>2710263763.6999998</v>
      </c>
      <c r="O12" s="14">
        <v>648251236.29999995</v>
      </c>
      <c r="P12" s="14">
        <v>2513186588.6999998</v>
      </c>
      <c r="Q12" s="14">
        <v>1675442</v>
      </c>
      <c r="R12" s="14">
        <v>1675442</v>
      </c>
      <c r="S12" s="1">
        <f t="shared" si="3"/>
        <v>0.74830292218435823</v>
      </c>
      <c r="T12" s="1">
        <f t="shared" si="4"/>
        <v>4.9886393242251409E-4</v>
      </c>
      <c r="U12" s="1">
        <f t="shared" si="5"/>
        <v>4.9886393242251409E-4</v>
      </c>
      <c r="V12" s="14">
        <f t="shared" si="6"/>
        <v>197077175</v>
      </c>
      <c r="W12" s="1">
        <f t="shared" si="1"/>
        <v>5.8679855531388131E-2</v>
      </c>
      <c r="X12" s="14">
        <f t="shared" si="7"/>
        <v>2511511146.6999998</v>
      </c>
      <c r="Y12" s="1">
        <f t="shared" si="2"/>
        <v>0.74780405825193574</v>
      </c>
    </row>
    <row r="13" spans="1:25" x14ac:dyDescent="0.3">
      <c r="A13" s="29" t="s">
        <v>64</v>
      </c>
      <c r="B13" s="29"/>
      <c r="C13" s="29"/>
      <c r="D13" s="29"/>
      <c r="E13" s="29"/>
      <c r="F13" s="29"/>
      <c r="G13" s="29"/>
      <c r="H13" s="29"/>
      <c r="I13" s="2">
        <f t="shared" ref="I13:L13" si="16">+I12</f>
        <v>3358515000</v>
      </c>
      <c r="J13" s="2">
        <f t="shared" si="16"/>
        <v>0</v>
      </c>
      <c r="K13" s="2">
        <f t="shared" si="16"/>
        <v>0</v>
      </c>
      <c r="L13" s="2">
        <f t="shared" si="16"/>
        <v>3358515000</v>
      </c>
      <c r="M13" s="2">
        <f t="shared" ref="M13" si="17">+M12</f>
        <v>0</v>
      </c>
      <c r="N13" s="2">
        <f t="shared" ref="N13" si="18">+N12</f>
        <v>2710263763.6999998</v>
      </c>
      <c r="O13" s="2">
        <f t="shared" ref="O13" si="19">+O12</f>
        <v>648251236.29999995</v>
      </c>
      <c r="P13" s="2">
        <f t="shared" ref="P13" si="20">+P12</f>
        <v>2513186588.6999998</v>
      </c>
      <c r="Q13" s="2">
        <f t="shared" ref="Q13" si="21">+Q12</f>
        <v>1675442</v>
      </c>
      <c r="R13" s="2">
        <f t="shared" ref="R13" si="22">+R12</f>
        <v>1675442</v>
      </c>
      <c r="S13" s="3">
        <f t="shared" si="3"/>
        <v>0.74830292218435823</v>
      </c>
      <c r="T13" s="3">
        <f t="shared" si="4"/>
        <v>4.9886393242251409E-4</v>
      </c>
      <c r="U13" s="3">
        <f t="shared" si="5"/>
        <v>4.9886393242251409E-4</v>
      </c>
      <c r="V13" s="2">
        <f t="shared" ref="V13:X13" si="23">+V12</f>
        <v>197077175</v>
      </c>
      <c r="W13" s="3">
        <f t="shared" si="1"/>
        <v>5.8679855531388131E-2</v>
      </c>
      <c r="X13" s="2">
        <f t="shared" si="23"/>
        <v>2511511146.6999998</v>
      </c>
      <c r="Y13" s="3">
        <f t="shared" si="2"/>
        <v>0.74780405825193574</v>
      </c>
    </row>
    <row r="14" spans="1:25" ht="39" x14ac:dyDescent="0.3">
      <c r="A14" s="11" t="s">
        <v>13</v>
      </c>
      <c r="B14" s="11" t="s">
        <v>19</v>
      </c>
      <c r="C14" s="11" t="s">
        <v>19</v>
      </c>
      <c r="D14" s="11" t="s">
        <v>14</v>
      </c>
      <c r="E14" s="11" t="s">
        <v>22</v>
      </c>
      <c r="F14" s="11" t="s">
        <v>15</v>
      </c>
      <c r="G14" s="11" t="s">
        <v>16</v>
      </c>
      <c r="H14" s="13" t="s">
        <v>23</v>
      </c>
      <c r="I14" s="14">
        <v>1092000000</v>
      </c>
      <c r="J14" s="14">
        <v>0</v>
      </c>
      <c r="K14" s="14">
        <v>0</v>
      </c>
      <c r="L14" s="14">
        <v>1092000000</v>
      </c>
      <c r="M14" s="14">
        <v>1092000000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">
        <f t="shared" si="3"/>
        <v>0</v>
      </c>
      <c r="T14" s="1">
        <f t="shared" si="4"/>
        <v>0</v>
      </c>
      <c r="U14" s="1">
        <f t="shared" si="5"/>
        <v>0</v>
      </c>
      <c r="V14" s="14">
        <f t="shared" si="6"/>
        <v>0</v>
      </c>
      <c r="W14" s="1">
        <f t="shared" si="1"/>
        <v>0</v>
      </c>
      <c r="X14" s="14">
        <f t="shared" si="7"/>
        <v>0</v>
      </c>
      <c r="Y14" s="1">
        <f t="shared" si="2"/>
        <v>0</v>
      </c>
    </row>
    <row r="15" spans="1:25" ht="39" x14ac:dyDescent="0.3">
      <c r="A15" s="11" t="s">
        <v>13</v>
      </c>
      <c r="B15" s="11" t="s">
        <v>19</v>
      </c>
      <c r="C15" s="11" t="s">
        <v>24</v>
      </c>
      <c r="D15" s="11" t="s">
        <v>17</v>
      </c>
      <c r="E15" s="11" t="s">
        <v>25</v>
      </c>
      <c r="F15" s="11" t="s">
        <v>15</v>
      </c>
      <c r="G15" s="11" t="s">
        <v>16</v>
      </c>
      <c r="H15" s="13" t="s">
        <v>26</v>
      </c>
      <c r="I15" s="14">
        <v>103000000</v>
      </c>
      <c r="J15" s="14">
        <v>0</v>
      </c>
      <c r="K15" s="14">
        <v>0</v>
      </c>
      <c r="L15" s="14">
        <v>103000000</v>
      </c>
      <c r="M15" s="14">
        <v>0</v>
      </c>
      <c r="N15" s="14">
        <v>103000000</v>
      </c>
      <c r="O15" s="14">
        <v>0</v>
      </c>
      <c r="P15" s="14">
        <v>1085385</v>
      </c>
      <c r="Q15" s="14">
        <v>1085385</v>
      </c>
      <c r="R15" s="14">
        <v>1085385</v>
      </c>
      <c r="S15" s="1">
        <f t="shared" si="3"/>
        <v>1.0537718446601941E-2</v>
      </c>
      <c r="T15" s="1">
        <f t="shared" si="4"/>
        <v>1.0537718446601941E-2</v>
      </c>
      <c r="U15" s="1">
        <f t="shared" si="5"/>
        <v>1.0537718446601941E-2</v>
      </c>
      <c r="V15" s="14">
        <f t="shared" si="6"/>
        <v>101914615</v>
      </c>
      <c r="W15" s="1">
        <f t="shared" si="1"/>
        <v>0.9894622815533981</v>
      </c>
      <c r="X15" s="14">
        <f t="shared" si="7"/>
        <v>0</v>
      </c>
      <c r="Y15" s="1">
        <f t="shared" si="2"/>
        <v>0</v>
      </c>
    </row>
    <row r="16" spans="1:25" x14ac:dyDescent="0.3">
      <c r="A16" s="29" t="s">
        <v>65</v>
      </c>
      <c r="B16" s="29"/>
      <c r="C16" s="29"/>
      <c r="D16" s="29"/>
      <c r="E16" s="29"/>
      <c r="F16" s="29"/>
      <c r="G16" s="29"/>
      <c r="H16" s="29"/>
      <c r="I16" s="2">
        <f>+I14+I15</f>
        <v>1195000000</v>
      </c>
      <c r="J16" s="2">
        <f t="shared" ref="J16:R16" si="24">+J14+J15</f>
        <v>0</v>
      </c>
      <c r="K16" s="2">
        <f t="shared" si="24"/>
        <v>0</v>
      </c>
      <c r="L16" s="2">
        <f t="shared" si="24"/>
        <v>1195000000</v>
      </c>
      <c r="M16" s="2">
        <f t="shared" si="24"/>
        <v>1092000000</v>
      </c>
      <c r="N16" s="2">
        <f t="shared" si="24"/>
        <v>103000000</v>
      </c>
      <c r="O16" s="2">
        <f t="shared" si="24"/>
        <v>0</v>
      </c>
      <c r="P16" s="2">
        <f t="shared" si="24"/>
        <v>1085385</v>
      </c>
      <c r="Q16" s="2">
        <f t="shared" si="24"/>
        <v>1085385</v>
      </c>
      <c r="R16" s="2">
        <f t="shared" si="24"/>
        <v>1085385</v>
      </c>
      <c r="S16" s="3">
        <f t="shared" ref="S16" si="25">+P16/$L16</f>
        <v>9.082719665271967E-4</v>
      </c>
      <c r="T16" s="3">
        <f t="shared" ref="T16" si="26">+Q16/$L16</f>
        <v>9.082719665271967E-4</v>
      </c>
      <c r="U16" s="3">
        <f t="shared" ref="U16" si="27">+R16/$L16</f>
        <v>9.082719665271967E-4</v>
      </c>
      <c r="V16" s="2">
        <f t="shared" ref="V16" si="28">+V15</f>
        <v>101914615</v>
      </c>
      <c r="W16" s="3">
        <f t="shared" si="1"/>
        <v>8.5284196652719663E-2</v>
      </c>
      <c r="X16" s="2">
        <f t="shared" ref="X16" si="29">+X15</f>
        <v>0</v>
      </c>
      <c r="Y16" s="3">
        <f t="shared" si="2"/>
        <v>0</v>
      </c>
    </row>
    <row r="17" spans="1:25" x14ac:dyDescent="0.3">
      <c r="A17" s="11" t="s">
        <v>13</v>
      </c>
      <c r="B17" s="11" t="s">
        <v>27</v>
      </c>
      <c r="C17" s="11" t="s">
        <v>14</v>
      </c>
      <c r="D17" s="11"/>
      <c r="E17" s="11"/>
      <c r="F17" s="11" t="s">
        <v>15</v>
      </c>
      <c r="G17" s="11" t="s">
        <v>16</v>
      </c>
      <c r="H17" s="13" t="s">
        <v>28</v>
      </c>
      <c r="I17" s="14">
        <v>1000000</v>
      </c>
      <c r="J17" s="14">
        <v>0</v>
      </c>
      <c r="K17" s="14">
        <v>0</v>
      </c>
      <c r="L17" s="14">
        <v>1000000</v>
      </c>
      <c r="M17" s="14">
        <v>0</v>
      </c>
      <c r="N17" s="14">
        <v>0</v>
      </c>
      <c r="O17" s="14">
        <v>1000000</v>
      </c>
      <c r="P17" s="14">
        <v>0</v>
      </c>
      <c r="Q17" s="14">
        <v>0</v>
      </c>
      <c r="R17" s="14">
        <v>0</v>
      </c>
      <c r="S17" s="1">
        <f t="shared" si="3"/>
        <v>0</v>
      </c>
      <c r="T17" s="1">
        <f t="shared" si="4"/>
        <v>0</v>
      </c>
      <c r="U17" s="1">
        <f t="shared" si="5"/>
        <v>0</v>
      </c>
      <c r="V17" s="14">
        <f t="shared" si="6"/>
        <v>0</v>
      </c>
      <c r="W17" s="1">
        <f t="shared" si="1"/>
        <v>0</v>
      </c>
      <c r="X17" s="14">
        <f t="shared" si="7"/>
        <v>0</v>
      </c>
      <c r="Y17" s="1">
        <f t="shared" si="2"/>
        <v>0</v>
      </c>
    </row>
    <row r="18" spans="1:25" ht="26" x14ac:dyDescent="0.3">
      <c r="A18" s="11" t="s">
        <v>13</v>
      </c>
      <c r="B18" s="11" t="s">
        <v>27</v>
      </c>
      <c r="C18" s="11" t="s">
        <v>24</v>
      </c>
      <c r="D18" s="11" t="s">
        <v>14</v>
      </c>
      <c r="E18" s="11"/>
      <c r="F18" s="11" t="s">
        <v>29</v>
      </c>
      <c r="G18" s="11" t="s">
        <v>30</v>
      </c>
      <c r="H18" s="13" t="s">
        <v>31</v>
      </c>
      <c r="I18" s="14">
        <v>166532067</v>
      </c>
      <c r="J18" s="14">
        <v>0</v>
      </c>
      <c r="K18" s="14">
        <v>0</v>
      </c>
      <c r="L18" s="14">
        <v>166532067</v>
      </c>
      <c r="M18" s="14">
        <v>0</v>
      </c>
      <c r="N18" s="14">
        <v>0</v>
      </c>
      <c r="O18" s="14">
        <v>166532067</v>
      </c>
      <c r="P18" s="14">
        <v>0</v>
      </c>
      <c r="Q18" s="14">
        <v>0</v>
      </c>
      <c r="R18" s="14">
        <v>0</v>
      </c>
      <c r="S18" s="1">
        <f t="shared" si="3"/>
        <v>0</v>
      </c>
      <c r="T18" s="1">
        <f t="shared" si="4"/>
        <v>0</v>
      </c>
      <c r="U18" s="1">
        <f t="shared" si="5"/>
        <v>0</v>
      </c>
      <c r="V18" s="14">
        <f t="shared" si="6"/>
        <v>0</v>
      </c>
      <c r="W18" s="1">
        <f t="shared" si="1"/>
        <v>0</v>
      </c>
      <c r="X18" s="14">
        <f t="shared" si="7"/>
        <v>0</v>
      </c>
      <c r="Y18" s="1">
        <f t="shared" si="2"/>
        <v>0</v>
      </c>
    </row>
    <row r="19" spans="1:25" x14ac:dyDescent="0.3">
      <c r="A19" s="29" t="s">
        <v>66</v>
      </c>
      <c r="B19" s="29"/>
      <c r="C19" s="29"/>
      <c r="D19" s="29"/>
      <c r="E19" s="29"/>
      <c r="F19" s="29"/>
      <c r="G19" s="29"/>
      <c r="H19" s="29"/>
      <c r="I19" s="2">
        <f>+I17+I18</f>
        <v>167532067</v>
      </c>
      <c r="J19" s="2">
        <f t="shared" ref="J19:R19" si="30">+J17+J18</f>
        <v>0</v>
      </c>
      <c r="K19" s="2">
        <f t="shared" si="30"/>
        <v>0</v>
      </c>
      <c r="L19" s="2">
        <f t="shared" si="30"/>
        <v>167532067</v>
      </c>
      <c r="M19" s="2">
        <f t="shared" si="30"/>
        <v>0</v>
      </c>
      <c r="N19" s="2">
        <f t="shared" si="30"/>
        <v>0</v>
      </c>
      <c r="O19" s="2">
        <f t="shared" si="30"/>
        <v>167532067</v>
      </c>
      <c r="P19" s="2">
        <f t="shared" si="30"/>
        <v>0</v>
      </c>
      <c r="Q19" s="2">
        <f t="shared" si="30"/>
        <v>0</v>
      </c>
      <c r="R19" s="2">
        <f t="shared" si="30"/>
        <v>0</v>
      </c>
      <c r="S19" s="3">
        <f t="shared" si="3"/>
        <v>0</v>
      </c>
      <c r="T19" s="3">
        <f t="shared" si="4"/>
        <v>0</v>
      </c>
      <c r="U19" s="3">
        <f t="shared" si="5"/>
        <v>0</v>
      </c>
      <c r="V19" s="2">
        <f t="shared" ref="V19" si="31">+V17+V18</f>
        <v>0</v>
      </c>
      <c r="W19" s="3">
        <f t="shared" si="1"/>
        <v>0</v>
      </c>
      <c r="X19" s="2">
        <f t="shared" ref="X19" si="32">+X17+X18</f>
        <v>0</v>
      </c>
      <c r="Y19" s="3">
        <f t="shared" si="2"/>
        <v>0</v>
      </c>
    </row>
    <row r="20" spans="1:25" x14ac:dyDescent="0.3">
      <c r="A20" s="23" t="s">
        <v>67</v>
      </c>
      <c r="B20" s="23"/>
      <c r="C20" s="23"/>
      <c r="D20" s="23"/>
      <c r="E20" s="23"/>
      <c r="F20" s="23"/>
      <c r="G20" s="23"/>
      <c r="H20" s="23"/>
      <c r="I20" s="4">
        <f>+I11+I13+I16+I19</f>
        <v>17012047067</v>
      </c>
      <c r="J20" s="4">
        <f t="shared" ref="J20:R20" si="33">+J11+J13+J16+J19</f>
        <v>0</v>
      </c>
      <c r="K20" s="4">
        <f t="shared" si="33"/>
        <v>0</v>
      </c>
      <c r="L20" s="4">
        <f t="shared" si="33"/>
        <v>17012047067</v>
      </c>
      <c r="M20" s="4">
        <f t="shared" si="33"/>
        <v>1092000000</v>
      </c>
      <c r="N20" s="4">
        <f t="shared" si="33"/>
        <v>15104263763.700001</v>
      </c>
      <c r="O20" s="4">
        <f t="shared" si="33"/>
        <v>815783303.29999995</v>
      </c>
      <c r="P20" s="4">
        <f t="shared" si="33"/>
        <v>3391570899.6999998</v>
      </c>
      <c r="Q20" s="4">
        <f t="shared" si="33"/>
        <v>880059753</v>
      </c>
      <c r="R20" s="4">
        <f t="shared" si="33"/>
        <v>880059753</v>
      </c>
      <c r="S20" s="5">
        <f t="shared" si="3"/>
        <v>0.19936289185791023</v>
      </c>
      <c r="T20" s="5">
        <f t="shared" si="4"/>
        <v>5.1731561142170923E-2</v>
      </c>
      <c r="U20" s="5">
        <f t="shared" si="5"/>
        <v>5.1731561142170923E-2</v>
      </c>
      <c r="V20" s="4">
        <f t="shared" ref="V20:X20" si="34">+V11+V13+V16+V19</f>
        <v>11712692864</v>
      </c>
      <c r="W20" s="5">
        <f t="shared" si="1"/>
        <v>0.68849403119277175</v>
      </c>
      <c r="X20" s="4">
        <f t="shared" si="34"/>
        <v>2511511146.6999998</v>
      </c>
      <c r="Y20" s="5">
        <f t="shared" si="2"/>
        <v>0.14763133071573931</v>
      </c>
    </row>
    <row r="21" spans="1:25" ht="65" x14ac:dyDescent="0.3">
      <c r="A21" s="11" t="s">
        <v>32</v>
      </c>
      <c r="B21" s="11" t="s">
        <v>33</v>
      </c>
      <c r="C21" s="11" t="s">
        <v>34</v>
      </c>
      <c r="D21" s="11" t="s">
        <v>35</v>
      </c>
      <c r="E21" s="11" t="s">
        <v>36</v>
      </c>
      <c r="F21" s="11" t="s">
        <v>29</v>
      </c>
      <c r="G21" s="11" t="s">
        <v>16</v>
      </c>
      <c r="H21" s="13" t="s">
        <v>37</v>
      </c>
      <c r="I21" s="14">
        <v>5313014625</v>
      </c>
      <c r="J21" s="14">
        <v>0</v>
      </c>
      <c r="K21" s="14">
        <v>0</v>
      </c>
      <c r="L21" s="14">
        <v>5313014625</v>
      </c>
      <c r="M21" s="14">
        <v>0</v>
      </c>
      <c r="N21" s="14">
        <v>1567654478</v>
      </c>
      <c r="O21" s="14">
        <v>3745360147</v>
      </c>
      <c r="P21" s="14">
        <v>724479357</v>
      </c>
      <c r="Q21" s="14">
        <v>0</v>
      </c>
      <c r="R21" s="14">
        <v>0</v>
      </c>
      <c r="S21" s="1">
        <f t="shared" si="3"/>
        <v>0.13635937563412975</v>
      </c>
      <c r="T21" s="1">
        <f t="shared" si="4"/>
        <v>0</v>
      </c>
      <c r="U21" s="1">
        <f t="shared" si="5"/>
        <v>0</v>
      </c>
      <c r="V21" s="14">
        <f t="shared" si="6"/>
        <v>843175121</v>
      </c>
      <c r="W21" s="1">
        <f t="shared" si="1"/>
        <v>0.15869994353723429</v>
      </c>
      <c r="X21" s="14">
        <f t="shared" si="7"/>
        <v>724479357</v>
      </c>
      <c r="Y21" s="1">
        <f t="shared" si="2"/>
        <v>0.13635937563412975</v>
      </c>
    </row>
    <row r="22" spans="1:25" ht="65" x14ac:dyDescent="0.3">
      <c r="A22" s="11" t="s">
        <v>32</v>
      </c>
      <c r="B22" s="11" t="s">
        <v>33</v>
      </c>
      <c r="C22" s="11" t="s">
        <v>34</v>
      </c>
      <c r="D22" s="11" t="s">
        <v>38</v>
      </c>
      <c r="E22" s="11" t="s">
        <v>36</v>
      </c>
      <c r="F22" s="11" t="s">
        <v>29</v>
      </c>
      <c r="G22" s="11" t="s">
        <v>16</v>
      </c>
      <c r="H22" s="13" t="s">
        <v>37</v>
      </c>
      <c r="I22" s="14">
        <v>10802532581</v>
      </c>
      <c r="J22" s="14">
        <v>0</v>
      </c>
      <c r="K22" s="14">
        <v>0</v>
      </c>
      <c r="L22" s="14">
        <v>10802532581</v>
      </c>
      <c r="M22" s="14">
        <v>0</v>
      </c>
      <c r="N22" s="14">
        <v>3194363388</v>
      </c>
      <c r="O22" s="14">
        <v>7608169193</v>
      </c>
      <c r="P22" s="14">
        <v>1923909507</v>
      </c>
      <c r="Q22" s="14">
        <v>0</v>
      </c>
      <c r="R22" s="14">
        <v>0</v>
      </c>
      <c r="S22" s="1">
        <f t="shared" si="3"/>
        <v>0.17809800549769803</v>
      </c>
      <c r="T22" s="1">
        <f t="shared" si="4"/>
        <v>0</v>
      </c>
      <c r="U22" s="1">
        <f t="shared" si="5"/>
        <v>0</v>
      </c>
      <c r="V22" s="14">
        <f t="shared" si="6"/>
        <v>1270453881</v>
      </c>
      <c r="W22" s="1">
        <f t="shared" si="1"/>
        <v>0.11760703996714009</v>
      </c>
      <c r="X22" s="14">
        <f t="shared" si="7"/>
        <v>1923909507</v>
      </c>
      <c r="Y22" s="1">
        <f t="shared" si="2"/>
        <v>0.17809800549769803</v>
      </c>
    </row>
    <row r="23" spans="1:25" ht="65" x14ac:dyDescent="0.3">
      <c r="A23" s="11" t="s">
        <v>32</v>
      </c>
      <c r="B23" s="11" t="s">
        <v>33</v>
      </c>
      <c r="C23" s="11" t="s">
        <v>34</v>
      </c>
      <c r="D23" s="11" t="s">
        <v>39</v>
      </c>
      <c r="E23" s="11" t="s">
        <v>36</v>
      </c>
      <c r="F23" s="11" t="s">
        <v>29</v>
      </c>
      <c r="G23" s="11" t="s">
        <v>16</v>
      </c>
      <c r="H23" s="13" t="s">
        <v>37</v>
      </c>
      <c r="I23" s="14">
        <v>6366631320</v>
      </c>
      <c r="J23" s="14">
        <v>0</v>
      </c>
      <c r="K23" s="14">
        <v>0</v>
      </c>
      <c r="L23" s="14">
        <v>6366631320</v>
      </c>
      <c r="M23" s="14">
        <v>0</v>
      </c>
      <c r="N23" s="14">
        <v>1655003145</v>
      </c>
      <c r="O23" s="14">
        <v>4711628175</v>
      </c>
      <c r="P23" s="14">
        <v>905364220</v>
      </c>
      <c r="Q23" s="14">
        <v>0</v>
      </c>
      <c r="R23" s="14">
        <v>0</v>
      </c>
      <c r="S23" s="1">
        <f t="shared" si="3"/>
        <v>0.14220459368456095</v>
      </c>
      <c r="T23" s="1">
        <f t="shared" si="4"/>
        <v>0</v>
      </c>
      <c r="U23" s="1">
        <f t="shared" si="5"/>
        <v>0</v>
      </c>
      <c r="V23" s="14">
        <f t="shared" si="6"/>
        <v>749638925</v>
      </c>
      <c r="W23" s="1">
        <f t="shared" si="1"/>
        <v>0.11774498747007703</v>
      </c>
      <c r="X23" s="14">
        <f t="shared" si="7"/>
        <v>905364220</v>
      </c>
      <c r="Y23" s="1">
        <f t="shared" si="2"/>
        <v>0.14220459368456095</v>
      </c>
    </row>
    <row r="24" spans="1:25" ht="65" x14ac:dyDescent="0.3">
      <c r="A24" s="11" t="s">
        <v>32</v>
      </c>
      <c r="B24" s="11" t="s">
        <v>33</v>
      </c>
      <c r="C24" s="11" t="s">
        <v>34</v>
      </c>
      <c r="D24" s="11" t="s">
        <v>40</v>
      </c>
      <c r="E24" s="11" t="s">
        <v>36</v>
      </c>
      <c r="F24" s="11" t="s">
        <v>29</v>
      </c>
      <c r="G24" s="11" t="s">
        <v>16</v>
      </c>
      <c r="H24" s="13" t="s">
        <v>37</v>
      </c>
      <c r="I24" s="14">
        <v>6900000000</v>
      </c>
      <c r="J24" s="14">
        <v>0</v>
      </c>
      <c r="K24" s="14">
        <v>0</v>
      </c>
      <c r="L24" s="14">
        <v>6900000000</v>
      </c>
      <c r="M24" s="14">
        <v>0</v>
      </c>
      <c r="N24" s="14">
        <v>1149884330</v>
      </c>
      <c r="O24" s="14">
        <v>5750115670</v>
      </c>
      <c r="P24" s="14">
        <v>874537855</v>
      </c>
      <c r="Q24" s="14">
        <v>0</v>
      </c>
      <c r="R24" s="14">
        <v>0</v>
      </c>
      <c r="S24" s="1">
        <f t="shared" si="3"/>
        <v>0.12674461666666667</v>
      </c>
      <c r="T24" s="1">
        <f t="shared" si="4"/>
        <v>0</v>
      </c>
      <c r="U24" s="1">
        <f t="shared" si="5"/>
        <v>0</v>
      </c>
      <c r="V24" s="14">
        <f t="shared" si="6"/>
        <v>275346475</v>
      </c>
      <c r="W24" s="1">
        <f t="shared" si="1"/>
        <v>3.9905286231884059E-2</v>
      </c>
      <c r="X24" s="14">
        <f t="shared" si="7"/>
        <v>874537855</v>
      </c>
      <c r="Y24" s="1">
        <f t="shared" si="2"/>
        <v>0.12674461666666667</v>
      </c>
    </row>
    <row r="25" spans="1:25" ht="65" x14ac:dyDescent="0.3">
      <c r="A25" s="11" t="s">
        <v>32</v>
      </c>
      <c r="B25" s="11" t="s">
        <v>33</v>
      </c>
      <c r="C25" s="11" t="s">
        <v>34</v>
      </c>
      <c r="D25" s="11" t="s">
        <v>41</v>
      </c>
      <c r="E25" s="11" t="s">
        <v>36</v>
      </c>
      <c r="F25" s="11" t="s">
        <v>29</v>
      </c>
      <c r="G25" s="11" t="s">
        <v>16</v>
      </c>
      <c r="H25" s="13" t="s">
        <v>37</v>
      </c>
      <c r="I25" s="14">
        <v>5267612000</v>
      </c>
      <c r="J25" s="14">
        <v>0</v>
      </c>
      <c r="K25" s="14">
        <v>0</v>
      </c>
      <c r="L25" s="14">
        <v>5267612000</v>
      </c>
      <c r="M25" s="14">
        <v>0</v>
      </c>
      <c r="N25" s="14">
        <v>2436011246</v>
      </c>
      <c r="O25" s="14">
        <v>2831600754</v>
      </c>
      <c r="P25" s="14">
        <v>1099307153</v>
      </c>
      <c r="Q25" s="14">
        <v>0</v>
      </c>
      <c r="R25" s="14">
        <v>0</v>
      </c>
      <c r="S25" s="1">
        <f t="shared" si="3"/>
        <v>0.20869174741799509</v>
      </c>
      <c r="T25" s="1">
        <f t="shared" si="4"/>
        <v>0</v>
      </c>
      <c r="U25" s="1">
        <f t="shared" si="5"/>
        <v>0</v>
      </c>
      <c r="V25" s="14">
        <f t="shared" si="6"/>
        <v>1336704093</v>
      </c>
      <c r="W25" s="1">
        <f t="shared" si="1"/>
        <v>0.25375902648106963</v>
      </c>
      <c r="X25" s="14">
        <f t="shared" si="7"/>
        <v>1099307153</v>
      </c>
      <c r="Y25" s="1">
        <f t="shared" si="2"/>
        <v>0.20869174741799509</v>
      </c>
    </row>
    <row r="26" spans="1:25" ht="52" x14ac:dyDescent="0.3">
      <c r="A26" s="11" t="s">
        <v>32</v>
      </c>
      <c r="B26" s="11" t="s">
        <v>42</v>
      </c>
      <c r="C26" s="11" t="s">
        <v>34</v>
      </c>
      <c r="D26" s="11" t="s">
        <v>43</v>
      </c>
      <c r="E26" s="11" t="s">
        <v>44</v>
      </c>
      <c r="F26" s="11" t="s">
        <v>29</v>
      </c>
      <c r="G26" s="11" t="s">
        <v>16</v>
      </c>
      <c r="H26" s="13" t="s">
        <v>45</v>
      </c>
      <c r="I26" s="14">
        <v>4093510624</v>
      </c>
      <c r="J26" s="14">
        <v>0</v>
      </c>
      <c r="K26" s="14">
        <v>0</v>
      </c>
      <c r="L26" s="14">
        <v>4093510624</v>
      </c>
      <c r="M26" s="14">
        <v>0</v>
      </c>
      <c r="N26" s="14">
        <v>1053514245.16</v>
      </c>
      <c r="O26" s="14">
        <v>3039996378.8400002</v>
      </c>
      <c r="P26" s="14">
        <v>866854343.15999997</v>
      </c>
      <c r="Q26" s="14">
        <v>0</v>
      </c>
      <c r="R26" s="14">
        <v>0</v>
      </c>
      <c r="S26" s="1">
        <f t="shared" si="3"/>
        <v>0.2117630617782415</v>
      </c>
      <c r="T26" s="1">
        <f t="shared" si="4"/>
        <v>0</v>
      </c>
      <c r="U26" s="1">
        <f t="shared" si="5"/>
        <v>0</v>
      </c>
      <c r="V26" s="14">
        <f t="shared" si="6"/>
        <v>186659902</v>
      </c>
      <c r="W26" s="1">
        <f t="shared" si="1"/>
        <v>4.5598978272005576E-2</v>
      </c>
      <c r="X26" s="14">
        <f t="shared" si="7"/>
        <v>866854343.15999997</v>
      </c>
      <c r="Y26" s="1">
        <f t="shared" si="2"/>
        <v>0.2117630617782415</v>
      </c>
    </row>
    <row r="27" spans="1:25" x14ac:dyDescent="0.3">
      <c r="A27" s="23" t="s">
        <v>68</v>
      </c>
      <c r="B27" s="23"/>
      <c r="C27" s="23"/>
      <c r="D27" s="23"/>
      <c r="E27" s="23"/>
      <c r="F27" s="23"/>
      <c r="G27" s="23"/>
      <c r="H27" s="23"/>
      <c r="I27" s="4">
        <f t="shared" ref="I27:M27" si="35">SUM(I21:I26)</f>
        <v>38743301150</v>
      </c>
      <c r="J27" s="4">
        <f t="shared" si="35"/>
        <v>0</v>
      </c>
      <c r="K27" s="4">
        <f t="shared" si="35"/>
        <v>0</v>
      </c>
      <c r="L27" s="4">
        <f t="shared" si="35"/>
        <v>38743301150</v>
      </c>
      <c r="M27" s="4">
        <f t="shared" si="35"/>
        <v>0</v>
      </c>
      <c r="N27" s="4">
        <f t="shared" ref="N27" si="36">SUM(N21:N26)</f>
        <v>11056430832.16</v>
      </c>
      <c r="O27" s="4">
        <f t="shared" ref="O27" si="37">SUM(O21:O26)</f>
        <v>27686870317.84</v>
      </c>
      <c r="P27" s="4">
        <f t="shared" ref="P27" si="38">SUM(P21:P26)</f>
        <v>6394452435.1599998</v>
      </c>
      <c r="Q27" s="4">
        <f t="shared" ref="Q27" si="39">SUM(Q21:Q26)</f>
        <v>0</v>
      </c>
      <c r="R27" s="4">
        <f t="shared" ref="R27" si="40">SUM(R21:R26)</f>
        <v>0</v>
      </c>
      <c r="S27" s="5">
        <f t="shared" si="3"/>
        <v>0.16504665956065542</v>
      </c>
      <c r="T27" s="5">
        <f t="shared" si="4"/>
        <v>0</v>
      </c>
      <c r="U27" s="5">
        <f t="shared" si="4"/>
        <v>0</v>
      </c>
      <c r="V27" s="4">
        <f t="shared" ref="V27" si="41">SUM(V21:V26)</f>
        <v>4661978397</v>
      </c>
      <c r="W27" s="5">
        <f t="shared" si="1"/>
        <v>0.12032992178313644</v>
      </c>
      <c r="X27" s="4">
        <f t="shared" ref="X27" si="42">SUM(X21:X26)</f>
        <v>6394452435.1599998</v>
      </c>
      <c r="Y27" s="5">
        <f t="shared" si="2"/>
        <v>0.16504665956065542</v>
      </c>
    </row>
    <row r="28" spans="1:25" x14ac:dyDescent="0.3">
      <c r="A28" s="24" t="s">
        <v>69</v>
      </c>
      <c r="B28" s="24"/>
      <c r="C28" s="24"/>
      <c r="D28" s="24"/>
      <c r="E28" s="24"/>
      <c r="F28" s="24"/>
      <c r="G28" s="24"/>
      <c r="H28" s="24"/>
      <c r="I28" s="6">
        <f>SUM(I27,I20)</f>
        <v>55755348217</v>
      </c>
      <c r="J28" s="6">
        <f t="shared" ref="J28:M28" si="43">SUM(J27,J20)</f>
        <v>0</v>
      </c>
      <c r="K28" s="6">
        <f t="shared" si="43"/>
        <v>0</v>
      </c>
      <c r="L28" s="6">
        <f t="shared" si="43"/>
        <v>55755348217</v>
      </c>
      <c r="M28" s="6">
        <f t="shared" si="43"/>
        <v>1092000000</v>
      </c>
      <c r="N28" s="6">
        <f t="shared" ref="N28" si="44">SUM(N27,N20)</f>
        <v>26160694595.860001</v>
      </c>
      <c r="O28" s="6">
        <f t="shared" ref="O28" si="45">SUM(O27,O20)</f>
        <v>28502653621.139999</v>
      </c>
      <c r="P28" s="6">
        <f t="shared" ref="P28" si="46">SUM(P27,P20)</f>
        <v>9786023334.8600006</v>
      </c>
      <c r="Q28" s="6">
        <f t="shared" ref="Q28" si="47">SUM(Q27,Q20)</f>
        <v>880059753</v>
      </c>
      <c r="R28" s="6">
        <f t="shared" ref="R28" si="48">SUM(R27,R20)</f>
        <v>880059753</v>
      </c>
      <c r="S28" s="7">
        <f t="shared" si="3"/>
        <v>0.17551721310703264</v>
      </c>
      <c r="T28" s="7">
        <f t="shared" si="3"/>
        <v>1.5784310943136873E-2</v>
      </c>
      <c r="U28" s="7">
        <f t="shared" si="3"/>
        <v>1.5784310943136873E-2</v>
      </c>
      <c r="V28" s="6">
        <f t="shared" ref="V28" si="49">SUM(V27,V20)</f>
        <v>16374671261</v>
      </c>
      <c r="W28" s="7">
        <f t="shared" si="1"/>
        <v>0.29368790232050429</v>
      </c>
      <c r="X28" s="6">
        <f t="shared" ref="X28" si="50">SUM(X27,X20)</f>
        <v>8905963581.8600006</v>
      </c>
      <c r="Y28" s="7">
        <f t="shared" si="2"/>
        <v>0.15973290216389577</v>
      </c>
    </row>
  </sheetData>
  <mergeCells count="32">
    <mergeCell ref="S6:U6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27:H27"/>
    <mergeCell ref="A28:H28"/>
    <mergeCell ref="V6:W6"/>
    <mergeCell ref="X6:Y6"/>
    <mergeCell ref="A1:Y1"/>
    <mergeCell ref="A2:Y2"/>
    <mergeCell ref="A3:Y3"/>
    <mergeCell ref="A4:Y4"/>
    <mergeCell ref="A11:H11"/>
    <mergeCell ref="A13:H13"/>
    <mergeCell ref="A16:H16"/>
    <mergeCell ref="A19:H19"/>
    <mergeCell ref="A20:H20"/>
    <mergeCell ref="A6:A7"/>
    <mergeCell ref="B6:B7"/>
    <mergeCell ref="C6:C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874EC-7B87-48FA-900A-F030D484513F}">
  <dimension ref="A1:Y20"/>
  <sheetViews>
    <sheetView showGridLines="0" workbookViewId="0">
      <selection sqref="A1:N1"/>
    </sheetView>
  </sheetViews>
  <sheetFormatPr baseColWidth="10" defaultRowHeight="13" x14ac:dyDescent="0.3"/>
  <cols>
    <col min="1" max="4" width="5.453125" style="8" customWidth="1"/>
    <col min="5" max="5" width="4" style="8" bestFit="1" customWidth="1"/>
    <col min="6" max="6" width="5.08984375" style="8" customWidth="1"/>
    <col min="7" max="7" width="34.81640625" style="8" customWidth="1"/>
    <col min="8" max="8" width="16" style="8" customWidth="1"/>
    <col min="9" max="10" width="13.7265625" style="8" bestFit="1" customWidth="1"/>
    <col min="11" max="11" width="7.90625" style="19" customWidth="1"/>
    <col min="12" max="12" width="5.90625" style="19" bestFit="1" customWidth="1"/>
    <col min="13" max="13" width="14" style="8" customWidth="1"/>
    <col min="14" max="14" width="10.90625" style="19"/>
    <col min="15" max="16384" width="10.90625" style="8"/>
  </cols>
  <sheetData>
    <row r="1" spans="1:25" x14ac:dyDescent="0.3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x14ac:dyDescent="0.3">
      <c r="A2" s="27" t="s">
        <v>80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4.5" customHeight="1" x14ac:dyDescent="0.3">
      <c r="A3" s="28" t="s">
        <v>47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4.5" customHeight="1" x14ac:dyDescent="0.3">
      <c r="A4" s="28" t="s">
        <v>48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x14ac:dyDescent="0.3">
      <c r="A5" s="9" t="s">
        <v>0</v>
      </c>
      <c r="B5" s="9" t="s">
        <v>0</v>
      </c>
      <c r="C5" s="9" t="s">
        <v>0</v>
      </c>
      <c r="D5" s="9" t="s">
        <v>0</v>
      </c>
      <c r="E5" s="9" t="s">
        <v>0</v>
      </c>
      <c r="F5" s="9" t="s">
        <v>0</v>
      </c>
      <c r="G5" s="9" t="s">
        <v>0</v>
      </c>
      <c r="H5" s="9" t="s">
        <v>0</v>
      </c>
      <c r="I5" s="9" t="s">
        <v>0</v>
      </c>
      <c r="J5" s="9" t="s">
        <v>0</v>
      </c>
    </row>
    <row r="6" spans="1:25" x14ac:dyDescent="0.3">
      <c r="A6" s="30" t="s">
        <v>1</v>
      </c>
      <c r="B6" s="30" t="s">
        <v>2</v>
      </c>
      <c r="C6" s="30" t="s">
        <v>3</v>
      </c>
      <c r="D6" s="30" t="s">
        <v>4</v>
      </c>
      <c r="E6" s="30" t="s">
        <v>6</v>
      </c>
      <c r="F6" s="30" t="s">
        <v>7</v>
      </c>
      <c r="G6" s="34" t="s">
        <v>8</v>
      </c>
      <c r="H6" s="36" t="s">
        <v>76</v>
      </c>
      <c r="I6" s="36" t="s">
        <v>78</v>
      </c>
      <c r="J6" s="36" t="s">
        <v>12</v>
      </c>
      <c r="K6" s="52" t="s">
        <v>56</v>
      </c>
      <c r="L6" s="53"/>
      <c r="M6" s="52" t="s">
        <v>77</v>
      </c>
      <c r="N6" s="53"/>
    </row>
    <row r="7" spans="1:25" x14ac:dyDescent="0.3">
      <c r="A7" s="31"/>
      <c r="B7" s="31"/>
      <c r="C7" s="31"/>
      <c r="D7" s="31"/>
      <c r="E7" s="31"/>
      <c r="F7" s="31"/>
      <c r="G7" s="35"/>
      <c r="H7" s="37"/>
      <c r="I7" s="37"/>
      <c r="J7" s="37"/>
      <c r="K7" s="3" t="s">
        <v>57</v>
      </c>
      <c r="L7" s="3" t="s">
        <v>58</v>
      </c>
      <c r="M7" s="3" t="s">
        <v>60</v>
      </c>
      <c r="N7" s="3" t="s">
        <v>61</v>
      </c>
    </row>
    <row r="8" spans="1:25" ht="26" x14ac:dyDescent="0.3">
      <c r="A8" s="11" t="s">
        <v>13</v>
      </c>
      <c r="B8" s="11" t="s">
        <v>14</v>
      </c>
      <c r="C8" s="11" t="s">
        <v>14</v>
      </c>
      <c r="D8" s="11" t="s">
        <v>17</v>
      </c>
      <c r="E8" s="11" t="s">
        <v>15</v>
      </c>
      <c r="F8" s="11" t="s">
        <v>16</v>
      </c>
      <c r="G8" s="13" t="s">
        <v>18</v>
      </c>
      <c r="H8" s="14">
        <v>167899956</v>
      </c>
      <c r="I8" s="14">
        <v>167899956</v>
      </c>
      <c r="J8" s="14">
        <v>167899956</v>
      </c>
      <c r="K8" s="20">
        <f>+I8/H8</f>
        <v>1</v>
      </c>
      <c r="L8" s="20">
        <f>+J8/H8</f>
        <v>1</v>
      </c>
      <c r="M8" s="14">
        <f>+H8-I8</f>
        <v>0</v>
      </c>
      <c r="N8" s="20">
        <f>+M8/H8</f>
        <v>0</v>
      </c>
    </row>
    <row r="9" spans="1:25" ht="14.5" customHeight="1" x14ac:dyDescent="0.3">
      <c r="A9" s="46" t="s">
        <v>63</v>
      </c>
      <c r="B9" s="47"/>
      <c r="C9" s="47"/>
      <c r="D9" s="47"/>
      <c r="E9" s="47"/>
      <c r="F9" s="47"/>
      <c r="G9" s="48"/>
      <c r="H9" s="15">
        <f>+H8</f>
        <v>167899956</v>
      </c>
      <c r="I9" s="15">
        <f t="shared" ref="I9:J9" si="0">+I8</f>
        <v>167899956</v>
      </c>
      <c r="J9" s="15">
        <f t="shared" si="0"/>
        <v>167899956</v>
      </c>
      <c r="K9" s="21">
        <f>+I9/H9</f>
        <v>1</v>
      </c>
      <c r="L9" s="21">
        <f>+J9/H9</f>
        <v>1</v>
      </c>
      <c r="M9" s="22">
        <f>+H9-I9</f>
        <v>0</v>
      </c>
      <c r="N9" s="21">
        <f>+M9/H9</f>
        <v>0</v>
      </c>
    </row>
    <row r="10" spans="1:25" x14ac:dyDescent="0.3">
      <c r="A10" s="11" t="s">
        <v>13</v>
      </c>
      <c r="B10" s="11" t="s">
        <v>17</v>
      </c>
      <c r="C10" s="11"/>
      <c r="D10" s="11"/>
      <c r="E10" s="11" t="s">
        <v>15</v>
      </c>
      <c r="F10" s="11" t="s">
        <v>16</v>
      </c>
      <c r="G10" s="13" t="s">
        <v>21</v>
      </c>
      <c r="H10" s="14">
        <v>83978743.219999999</v>
      </c>
      <c r="I10" s="14">
        <v>0</v>
      </c>
      <c r="J10" s="14">
        <v>0</v>
      </c>
      <c r="K10" s="20">
        <f t="shared" ref="K10:K18" si="1">+I10/H10</f>
        <v>0</v>
      </c>
      <c r="L10" s="20">
        <f t="shared" ref="L10:L18" si="2">+J10/H10</f>
        <v>0</v>
      </c>
      <c r="M10" s="14">
        <f t="shared" ref="M10:M18" si="3">+H10-I10</f>
        <v>83978743.219999999</v>
      </c>
      <c r="N10" s="20">
        <f t="shared" ref="N10:N20" si="4">+M10/H10</f>
        <v>1</v>
      </c>
    </row>
    <row r="11" spans="1:25" x14ac:dyDescent="0.3">
      <c r="A11" s="46" t="s">
        <v>79</v>
      </c>
      <c r="B11" s="47"/>
      <c r="C11" s="47"/>
      <c r="D11" s="47"/>
      <c r="E11" s="47"/>
      <c r="F11" s="47"/>
      <c r="G11" s="48"/>
      <c r="H11" s="15">
        <f>+H10</f>
        <v>83978743.219999999</v>
      </c>
      <c r="I11" s="15">
        <f t="shared" ref="I11" si="5">+I10</f>
        <v>0</v>
      </c>
      <c r="J11" s="15">
        <f t="shared" ref="J11" si="6">+J10</f>
        <v>0</v>
      </c>
      <c r="K11" s="21">
        <f>+I11/H11</f>
        <v>0</v>
      </c>
      <c r="L11" s="21">
        <f>+J11/H11</f>
        <v>0</v>
      </c>
      <c r="M11" s="22">
        <f>+H11-I11</f>
        <v>83978743.219999999</v>
      </c>
      <c r="N11" s="21">
        <f>+M11/H11</f>
        <v>1</v>
      </c>
    </row>
    <row r="12" spans="1:25" ht="14.5" customHeight="1" x14ac:dyDescent="0.3">
      <c r="A12" s="49" t="s">
        <v>67</v>
      </c>
      <c r="B12" s="50"/>
      <c r="C12" s="50"/>
      <c r="D12" s="50"/>
      <c r="E12" s="50"/>
      <c r="F12" s="50"/>
      <c r="G12" s="51"/>
      <c r="H12" s="16">
        <f>+H9+H11</f>
        <v>251878699.22</v>
      </c>
      <c r="I12" s="16">
        <f t="shared" ref="I12:J12" si="7">+I9+I11</f>
        <v>167899956</v>
      </c>
      <c r="J12" s="16">
        <f t="shared" si="7"/>
        <v>167899956</v>
      </c>
      <c r="K12" s="5">
        <f t="shared" ref="K12" si="8">+K9+K11</f>
        <v>1</v>
      </c>
      <c r="L12" s="5">
        <f t="shared" ref="L12:M12" si="9">+L9+L11</f>
        <v>1</v>
      </c>
      <c r="M12" s="16">
        <f t="shared" si="9"/>
        <v>83978743.219999999</v>
      </c>
      <c r="N12" s="5">
        <f t="shared" ref="N12" si="10">+N9+N11</f>
        <v>1</v>
      </c>
    </row>
    <row r="13" spans="1:25" ht="26" x14ac:dyDescent="0.3">
      <c r="A13" s="11" t="s">
        <v>32</v>
      </c>
      <c r="B13" s="11" t="s">
        <v>33</v>
      </c>
      <c r="C13" s="11" t="s">
        <v>34</v>
      </c>
      <c r="D13" s="11" t="s">
        <v>35</v>
      </c>
      <c r="E13" s="11" t="s">
        <v>29</v>
      </c>
      <c r="F13" s="11" t="s">
        <v>16</v>
      </c>
      <c r="G13" s="13" t="s">
        <v>72</v>
      </c>
      <c r="H13" s="14">
        <v>648416180.98000002</v>
      </c>
      <c r="I13" s="14">
        <v>182705717</v>
      </c>
      <c r="J13" s="14">
        <v>51927351</v>
      </c>
      <c r="K13" s="20">
        <f t="shared" si="1"/>
        <v>0.28177229742148496</v>
      </c>
      <c r="L13" s="20">
        <f t="shared" si="2"/>
        <v>8.0083367015175808E-2</v>
      </c>
      <c r="M13" s="14">
        <f t="shared" si="3"/>
        <v>465710463.98000002</v>
      </c>
      <c r="N13" s="20">
        <f t="shared" si="4"/>
        <v>0.71822770257851498</v>
      </c>
    </row>
    <row r="14" spans="1:25" ht="26" x14ac:dyDescent="0.3">
      <c r="A14" s="11" t="s">
        <v>32</v>
      </c>
      <c r="B14" s="11" t="s">
        <v>33</v>
      </c>
      <c r="C14" s="11" t="s">
        <v>34</v>
      </c>
      <c r="D14" s="11" t="s">
        <v>38</v>
      </c>
      <c r="E14" s="11" t="s">
        <v>29</v>
      </c>
      <c r="F14" s="11" t="s">
        <v>16</v>
      </c>
      <c r="G14" s="13" t="s">
        <v>73</v>
      </c>
      <c r="H14" s="14">
        <v>1405229846.6199999</v>
      </c>
      <c r="I14" s="14">
        <v>493041214</v>
      </c>
      <c r="J14" s="14">
        <v>155677903</v>
      </c>
      <c r="K14" s="20">
        <f t="shared" si="1"/>
        <v>0.35086161540470573</v>
      </c>
      <c r="L14" s="20">
        <f t="shared" si="2"/>
        <v>0.11078465446378907</v>
      </c>
      <c r="M14" s="14">
        <f t="shared" si="3"/>
        <v>912188632.61999989</v>
      </c>
      <c r="N14" s="20">
        <f t="shared" si="4"/>
        <v>0.64913838459529427</v>
      </c>
    </row>
    <row r="15" spans="1:25" ht="26" x14ac:dyDescent="0.3">
      <c r="A15" s="11" t="s">
        <v>32</v>
      </c>
      <c r="B15" s="11" t="s">
        <v>33</v>
      </c>
      <c r="C15" s="11" t="s">
        <v>34</v>
      </c>
      <c r="D15" s="11" t="s">
        <v>39</v>
      </c>
      <c r="E15" s="11" t="s">
        <v>29</v>
      </c>
      <c r="F15" s="11" t="s">
        <v>16</v>
      </c>
      <c r="G15" s="13" t="s">
        <v>74</v>
      </c>
      <c r="H15" s="14">
        <v>1277671334.3199999</v>
      </c>
      <c r="I15" s="14">
        <v>421348210.60000002</v>
      </c>
      <c r="J15" s="14">
        <v>326883874</v>
      </c>
      <c r="K15" s="20">
        <f t="shared" si="1"/>
        <v>0.32977824522004262</v>
      </c>
      <c r="L15" s="20">
        <f t="shared" si="2"/>
        <v>0.2558434749371391</v>
      </c>
      <c r="M15" s="14">
        <f t="shared" si="3"/>
        <v>856323123.71999991</v>
      </c>
      <c r="N15" s="20">
        <f t="shared" si="4"/>
        <v>0.67022175477995738</v>
      </c>
    </row>
    <row r="16" spans="1:25" ht="39" x14ac:dyDescent="0.3">
      <c r="A16" s="11" t="s">
        <v>32</v>
      </c>
      <c r="B16" s="11" t="s">
        <v>33</v>
      </c>
      <c r="C16" s="11" t="s">
        <v>34</v>
      </c>
      <c r="D16" s="11" t="s">
        <v>40</v>
      </c>
      <c r="E16" s="11" t="s">
        <v>29</v>
      </c>
      <c r="F16" s="11" t="s">
        <v>16</v>
      </c>
      <c r="G16" s="13" t="s">
        <v>75</v>
      </c>
      <c r="H16" s="14">
        <v>1209233706.99</v>
      </c>
      <c r="I16" s="14">
        <v>455285591</v>
      </c>
      <c r="J16" s="14">
        <v>305815094</v>
      </c>
      <c r="K16" s="20">
        <f t="shared" si="1"/>
        <v>0.37650752569020562</v>
      </c>
      <c r="L16" s="20">
        <f t="shared" si="2"/>
        <v>0.25289990862165818</v>
      </c>
      <c r="M16" s="14">
        <f t="shared" si="3"/>
        <v>753948115.99000001</v>
      </c>
      <c r="N16" s="20">
        <f t="shared" si="4"/>
        <v>0.62349247430979438</v>
      </c>
    </row>
    <row r="17" spans="1:14" ht="65" x14ac:dyDescent="0.3">
      <c r="A17" s="11" t="s">
        <v>32</v>
      </c>
      <c r="B17" s="11" t="s">
        <v>33</v>
      </c>
      <c r="C17" s="11" t="s">
        <v>34</v>
      </c>
      <c r="D17" s="11" t="s">
        <v>41</v>
      </c>
      <c r="E17" s="11" t="s">
        <v>29</v>
      </c>
      <c r="F17" s="11" t="s">
        <v>16</v>
      </c>
      <c r="G17" s="13" t="s">
        <v>81</v>
      </c>
      <c r="H17" s="14">
        <v>1016414443.73</v>
      </c>
      <c r="I17" s="14">
        <v>67997723.799999997</v>
      </c>
      <c r="J17" s="14">
        <v>8418864</v>
      </c>
      <c r="K17" s="20">
        <f t="shared" si="1"/>
        <v>6.6899604014347205E-2</v>
      </c>
      <c r="L17" s="20">
        <f t="shared" si="2"/>
        <v>8.2829047264467888E-3</v>
      </c>
      <c r="M17" s="14">
        <f t="shared" si="3"/>
        <v>948416719.93000007</v>
      </c>
      <c r="N17" s="20">
        <f t="shared" si="4"/>
        <v>0.93310039598565286</v>
      </c>
    </row>
    <row r="18" spans="1:14" ht="65" x14ac:dyDescent="0.3">
      <c r="A18" s="11" t="s">
        <v>32</v>
      </c>
      <c r="B18" s="11" t="s">
        <v>42</v>
      </c>
      <c r="C18" s="11" t="s">
        <v>34</v>
      </c>
      <c r="D18" s="11" t="s">
        <v>43</v>
      </c>
      <c r="E18" s="11" t="s">
        <v>29</v>
      </c>
      <c r="F18" s="11" t="s">
        <v>16</v>
      </c>
      <c r="G18" s="13" t="s">
        <v>82</v>
      </c>
      <c r="H18" s="14">
        <v>1405013233.29</v>
      </c>
      <c r="I18" s="14">
        <v>1069067021.08</v>
      </c>
      <c r="J18" s="14">
        <v>0</v>
      </c>
      <c r="K18" s="20">
        <f t="shared" si="1"/>
        <v>0.7608946277158235</v>
      </c>
      <c r="L18" s="20">
        <f t="shared" si="2"/>
        <v>0</v>
      </c>
      <c r="M18" s="14">
        <f t="shared" si="3"/>
        <v>335946212.20999992</v>
      </c>
      <c r="N18" s="20">
        <f t="shared" si="4"/>
        <v>0.23910537228417647</v>
      </c>
    </row>
    <row r="19" spans="1:14" x14ac:dyDescent="0.3">
      <c r="A19" s="49" t="s">
        <v>68</v>
      </c>
      <c r="B19" s="50"/>
      <c r="C19" s="50"/>
      <c r="D19" s="50"/>
      <c r="E19" s="50"/>
      <c r="F19" s="50"/>
      <c r="G19" s="51"/>
      <c r="H19" s="16">
        <f>SUM(H13:H18)</f>
        <v>6961978745.9299994</v>
      </c>
      <c r="I19" s="16">
        <f t="shared" ref="I19:J19" si="11">SUM(I13:I18)</f>
        <v>2689445477.48</v>
      </c>
      <c r="J19" s="16">
        <f t="shared" si="11"/>
        <v>848723086</v>
      </c>
      <c r="K19" s="5">
        <f t="shared" ref="K19" si="12">+I19/H19</f>
        <v>0.38630475266134079</v>
      </c>
      <c r="L19" s="5">
        <f t="shared" ref="L19" si="13">+J19/H19</f>
        <v>0.12190831327891756</v>
      </c>
      <c r="M19" s="16">
        <f t="shared" ref="M19" si="14">SUM(M13:M18)</f>
        <v>4272533268.4499998</v>
      </c>
      <c r="N19" s="5">
        <f t="shared" si="4"/>
        <v>0.61369524733865921</v>
      </c>
    </row>
    <row r="20" spans="1:14" ht="14.5" customHeight="1" x14ac:dyDescent="0.3">
      <c r="A20" s="43" t="s">
        <v>69</v>
      </c>
      <c r="B20" s="44"/>
      <c r="C20" s="44"/>
      <c r="D20" s="44"/>
      <c r="E20" s="44"/>
      <c r="F20" s="44"/>
      <c r="G20" s="45"/>
      <c r="H20" s="6">
        <f>+H12+H19</f>
        <v>7213857445.1499996</v>
      </c>
      <c r="I20" s="6">
        <f>+I12+I19</f>
        <v>2857345433.48</v>
      </c>
      <c r="J20" s="6">
        <f>+J12+J19</f>
        <v>1016623042</v>
      </c>
      <c r="K20" s="7">
        <f t="shared" ref="K20" si="15">+I20/H20</f>
        <v>0.39609119742185128</v>
      </c>
      <c r="L20" s="7">
        <f t="shared" ref="L20" si="16">+J20/H20</f>
        <v>0.14092641138666986</v>
      </c>
      <c r="M20" s="6">
        <f>+M12+M19</f>
        <v>4356512011.6700001</v>
      </c>
      <c r="N20" s="7">
        <f t="shared" si="4"/>
        <v>0.60390880257814883</v>
      </c>
    </row>
  </sheetData>
  <mergeCells count="21">
    <mergeCell ref="B6:B7"/>
    <mergeCell ref="C6:C7"/>
    <mergeCell ref="D6:D7"/>
    <mergeCell ref="E6:E7"/>
    <mergeCell ref="F6:F7"/>
    <mergeCell ref="A20:G20"/>
    <mergeCell ref="A1:N1"/>
    <mergeCell ref="A2:N2"/>
    <mergeCell ref="A3:N3"/>
    <mergeCell ref="A4:N4"/>
    <mergeCell ref="A9:G9"/>
    <mergeCell ref="A11:G11"/>
    <mergeCell ref="A12:G12"/>
    <mergeCell ref="A19:G19"/>
    <mergeCell ref="G6:G7"/>
    <mergeCell ref="H6:H7"/>
    <mergeCell ref="I6:I7"/>
    <mergeCell ref="J6:J7"/>
    <mergeCell ref="K6:L6"/>
    <mergeCell ref="M6:N6"/>
    <mergeCell ref="A6:A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Vigencia</vt:lpstr>
      <vt:lpstr>Reserva Presupuestal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2024-02-01T13:42:00Z</dcterms:created>
  <dcterms:modified xsi:type="dcterms:W3CDTF">2024-03-11T22:17:30Z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