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2. Vigencia 2024\3. INFORMES\6. Publicación Página Web\"/>
    </mc:Choice>
  </mc:AlternateContent>
  <xr:revisionPtr revIDLastSave="0" documentId="13_ncr:1_{222BECD8-137C-498A-A393-3B6F8EDBEE1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Vigencia" sheetId="1" r:id="rId1"/>
    <sheet name="Reserva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5" l="1"/>
  <c r="I19" i="5"/>
  <c r="H19" i="5"/>
  <c r="J11" i="5"/>
  <c r="I11" i="5"/>
  <c r="H11" i="5"/>
  <c r="J9" i="5"/>
  <c r="I9" i="5"/>
  <c r="I12" i="5" s="1"/>
  <c r="H9" i="5"/>
  <c r="M18" i="5"/>
  <c r="N18" i="5" s="1"/>
  <c r="L18" i="5"/>
  <c r="K18" i="5"/>
  <c r="M17" i="5"/>
  <c r="N17" i="5" s="1"/>
  <c r="L17" i="5"/>
  <c r="K17" i="5"/>
  <c r="M16" i="5"/>
  <c r="N16" i="5" s="1"/>
  <c r="L16" i="5"/>
  <c r="K16" i="5"/>
  <c r="M15" i="5"/>
  <c r="N15" i="5" s="1"/>
  <c r="L15" i="5"/>
  <c r="K15" i="5"/>
  <c r="M14" i="5"/>
  <c r="N14" i="5" s="1"/>
  <c r="L14" i="5"/>
  <c r="K14" i="5"/>
  <c r="M13" i="5"/>
  <c r="N13" i="5" s="1"/>
  <c r="L13" i="5"/>
  <c r="K13" i="5"/>
  <c r="M10" i="5"/>
  <c r="N10" i="5" s="1"/>
  <c r="L10" i="5"/>
  <c r="K10" i="5"/>
  <c r="M8" i="5"/>
  <c r="N8" i="5" s="1"/>
  <c r="L8" i="5"/>
  <c r="K8" i="5"/>
  <c r="Y8" i="1"/>
  <c r="X8" i="1"/>
  <c r="S27" i="1"/>
  <c r="R27" i="1"/>
  <c r="Q27" i="1"/>
  <c r="Q28" i="1" s="1"/>
  <c r="P27" i="1"/>
  <c r="O27" i="1"/>
  <c r="O28" i="1" s="1"/>
  <c r="N27" i="1"/>
  <c r="N28" i="1" s="1"/>
  <c r="M27" i="1"/>
  <c r="L27" i="1"/>
  <c r="K27" i="1"/>
  <c r="J27" i="1"/>
  <c r="I27" i="1"/>
  <c r="Q20" i="1"/>
  <c r="T19" i="1"/>
  <c r="S19" i="1"/>
  <c r="R19" i="1"/>
  <c r="U19" i="1" s="1"/>
  <c r="Q19" i="1"/>
  <c r="P19" i="1"/>
  <c r="O19" i="1"/>
  <c r="N19" i="1"/>
  <c r="M19" i="1"/>
  <c r="M20" i="1" s="1"/>
  <c r="L19" i="1"/>
  <c r="K19" i="1"/>
  <c r="J19" i="1"/>
  <c r="I19" i="1"/>
  <c r="R16" i="1"/>
  <c r="U16" i="1" s="1"/>
  <c r="Q16" i="1"/>
  <c r="T16" i="1" s="1"/>
  <c r="P16" i="1"/>
  <c r="S16" i="1" s="1"/>
  <c r="O16" i="1"/>
  <c r="N16" i="1"/>
  <c r="M16" i="1"/>
  <c r="L16" i="1"/>
  <c r="K16" i="1"/>
  <c r="J16" i="1"/>
  <c r="I16" i="1"/>
  <c r="U13" i="1"/>
  <c r="R13" i="1"/>
  <c r="Q13" i="1"/>
  <c r="T13" i="1" s="1"/>
  <c r="P13" i="1"/>
  <c r="S13" i="1" s="1"/>
  <c r="O13" i="1"/>
  <c r="N13" i="1"/>
  <c r="M13" i="1"/>
  <c r="L13" i="1"/>
  <c r="K13" i="1"/>
  <c r="J13" i="1"/>
  <c r="I13" i="1"/>
  <c r="R11" i="1"/>
  <c r="U11" i="1" s="1"/>
  <c r="Q11" i="1"/>
  <c r="T11" i="1" s="1"/>
  <c r="P11" i="1"/>
  <c r="S11" i="1" s="1"/>
  <c r="O11" i="1"/>
  <c r="O20" i="1" s="1"/>
  <c r="N11" i="1"/>
  <c r="N20" i="1" s="1"/>
  <c r="M11" i="1"/>
  <c r="L11" i="1"/>
  <c r="K11" i="1"/>
  <c r="J11" i="1"/>
  <c r="I11" i="1"/>
  <c r="X26" i="1"/>
  <c r="Y26" i="1" s="1"/>
  <c r="V26" i="1"/>
  <c r="W26" i="1" s="1"/>
  <c r="U26" i="1"/>
  <c r="T26" i="1"/>
  <c r="S26" i="1"/>
  <c r="X25" i="1"/>
  <c r="Y25" i="1" s="1"/>
  <c r="V25" i="1"/>
  <c r="W25" i="1" s="1"/>
  <c r="U25" i="1"/>
  <c r="T25" i="1"/>
  <c r="S25" i="1"/>
  <c r="X24" i="1"/>
  <c r="Y24" i="1" s="1"/>
  <c r="V24" i="1"/>
  <c r="W24" i="1" s="1"/>
  <c r="U24" i="1"/>
  <c r="T24" i="1"/>
  <c r="S24" i="1"/>
  <c r="X23" i="1"/>
  <c r="Y23" i="1" s="1"/>
  <c r="V23" i="1"/>
  <c r="W23" i="1" s="1"/>
  <c r="U23" i="1"/>
  <c r="T23" i="1"/>
  <c r="S23" i="1"/>
  <c r="X22" i="1"/>
  <c r="Y22" i="1" s="1"/>
  <c r="V22" i="1"/>
  <c r="W22" i="1" s="1"/>
  <c r="U22" i="1"/>
  <c r="T22" i="1"/>
  <c r="S22" i="1"/>
  <c r="X21" i="1"/>
  <c r="X27" i="1" s="1"/>
  <c r="V21" i="1"/>
  <c r="W21" i="1" s="1"/>
  <c r="U21" i="1"/>
  <c r="T21" i="1"/>
  <c r="S21" i="1"/>
  <c r="X18" i="1"/>
  <c r="Y18" i="1" s="1"/>
  <c r="V18" i="1"/>
  <c r="W18" i="1" s="1"/>
  <c r="U18" i="1"/>
  <c r="T18" i="1"/>
  <c r="S18" i="1"/>
  <c r="X17" i="1"/>
  <c r="X19" i="1" s="1"/>
  <c r="V17" i="1"/>
  <c r="W17" i="1" s="1"/>
  <c r="U17" i="1"/>
  <c r="T17" i="1"/>
  <c r="S17" i="1"/>
  <c r="X15" i="1"/>
  <c r="X16" i="1" s="1"/>
  <c r="Y16" i="1" s="1"/>
  <c r="V15" i="1"/>
  <c r="W15" i="1" s="1"/>
  <c r="U15" i="1"/>
  <c r="T15" i="1"/>
  <c r="S15" i="1"/>
  <c r="X14" i="1"/>
  <c r="Y14" i="1" s="1"/>
  <c r="V14" i="1"/>
  <c r="W14" i="1" s="1"/>
  <c r="U14" i="1"/>
  <c r="T14" i="1"/>
  <c r="S14" i="1"/>
  <c r="X12" i="1"/>
  <c r="Y12" i="1" s="1"/>
  <c r="V12" i="1"/>
  <c r="V13" i="1" s="1"/>
  <c r="W13" i="1" s="1"/>
  <c r="U12" i="1"/>
  <c r="T12" i="1"/>
  <c r="S12" i="1"/>
  <c r="X10" i="1"/>
  <c r="Y10" i="1" s="1"/>
  <c r="V10" i="1"/>
  <c r="W10" i="1" s="1"/>
  <c r="U10" i="1"/>
  <c r="T10" i="1"/>
  <c r="S10" i="1"/>
  <c r="X9" i="1"/>
  <c r="Y9" i="1" s="1"/>
  <c r="V9" i="1"/>
  <c r="W9" i="1" s="1"/>
  <c r="U9" i="1"/>
  <c r="T9" i="1"/>
  <c r="S9" i="1"/>
  <c r="X11" i="1"/>
  <c r="Y11" i="1" s="1"/>
  <c r="V8" i="1"/>
  <c r="W8" i="1" s="1"/>
  <c r="U8" i="1"/>
  <c r="T8" i="1"/>
  <c r="S8" i="1"/>
  <c r="M9" i="5" l="1"/>
  <c r="K11" i="5"/>
  <c r="J12" i="5"/>
  <c r="L9" i="5"/>
  <c r="H12" i="5"/>
  <c r="H20" i="5" s="1"/>
  <c r="M11" i="5"/>
  <c r="M12" i="5" s="1"/>
  <c r="I20" i="5"/>
  <c r="K20" i="5" s="1"/>
  <c r="J20" i="5"/>
  <c r="L20" i="5" s="1"/>
  <c r="K9" i="5"/>
  <c r="K12" i="5" s="1"/>
  <c r="K19" i="5"/>
  <c r="M19" i="5"/>
  <c r="M20" i="5" s="1"/>
  <c r="N20" i="5" s="1"/>
  <c r="L19" i="5"/>
  <c r="L11" i="5"/>
  <c r="N9" i="5"/>
  <c r="Y21" i="1"/>
  <c r="R20" i="1"/>
  <c r="T27" i="1"/>
  <c r="V11" i="1"/>
  <c r="W11" i="1" s="1"/>
  <c r="I28" i="1"/>
  <c r="U27" i="1"/>
  <c r="P20" i="1"/>
  <c r="S20" i="1" s="1"/>
  <c r="J28" i="1"/>
  <c r="V27" i="1"/>
  <c r="V16" i="1"/>
  <c r="W16" i="1" s="1"/>
  <c r="X13" i="1"/>
  <c r="Y13" i="1" s="1"/>
  <c r="I20" i="1"/>
  <c r="M28" i="1"/>
  <c r="J20" i="1"/>
  <c r="V19" i="1"/>
  <c r="W19" i="1" s="1"/>
  <c r="K20" i="1"/>
  <c r="K28" i="1" s="1"/>
  <c r="L20" i="1"/>
  <c r="T20" i="1" s="1"/>
  <c r="W27" i="1"/>
  <c r="Y27" i="1"/>
  <c r="Y19" i="1"/>
  <c r="Y15" i="1"/>
  <c r="Y17" i="1"/>
  <c r="W12" i="1"/>
  <c r="L12" i="5" l="1"/>
  <c r="N11" i="5"/>
  <c r="N12" i="5"/>
  <c r="N19" i="5"/>
  <c r="U20" i="1"/>
  <c r="L28" i="1"/>
  <c r="T28" i="1" s="1"/>
  <c r="P28" i="1"/>
  <c r="S28" i="1" s="1"/>
  <c r="R28" i="1"/>
  <c r="U28" i="1" s="1"/>
  <c r="V20" i="1"/>
  <c r="W20" i="1" s="1"/>
  <c r="V28" i="1"/>
  <c r="W28" i="1" s="1"/>
  <c r="X20" i="1"/>
  <c r="Y20" i="1" l="1"/>
  <c r="X28" i="1"/>
  <c r="Y28" i="1" s="1"/>
</calcChain>
</file>

<file path=xl/sharedStrings.xml><?xml version="1.0" encoding="utf-8"?>
<sst xmlns="http://schemas.openxmlformats.org/spreadsheetml/2006/main" count="231" uniqueCount="83">
  <si>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</si>
  <si>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</si>
  <si>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</si>
  <si>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</si>
  <si>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</si>
  <si>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</si>
  <si>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</si>
  <si>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</si>
  <si>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</si>
  <si>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CDP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</si>
  <si>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</si>
  <si>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</si>
  <si>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</si>
  <si>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</si>
  <si>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</si>
  <si>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</si>
  <si>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</si>
  <si>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</si>
  <si>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</si>
  <si>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</si>
  <si>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</si>
  <si>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</si>
  <si>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</si>
  <si>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</si>
  <si>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</si>
  <si>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</si>
  <si>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</si>
  <si>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</si>
  <si>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08</t>
  </si>
  <si>
    <t>IMPUESTOS</t>
  </si>
  <si>
    <t>11</t>
  </si>
  <si>
    <t>SSF</t>
  </si>
  <si>
    <t>CUOTA DE FISCALIZACIÓN Y AUDITAJE</t>
  </si>
  <si>
    <t>C</t>
  </si>
  <si>
    <t>4101</t>
  </si>
  <si>
    <t>1500</t>
  </si>
  <si>
    <t>15</t>
  </si>
  <si>
    <t>53107A</t>
  </si>
  <si>
    <t>5. CONVERGENCIA REGIONAL / A. DIÁLOGO, MEMORIA, CONVIVENCIA Y RECONCILIACIÓN PARA LA RECONSTRUCCIÓN DEL TEJIDO SOCIAL</t>
  </si>
  <si>
    <t>16</t>
  </si>
  <si>
    <t>17</t>
  </si>
  <si>
    <t>18</t>
  </si>
  <si>
    <t>19</t>
  </si>
  <si>
    <t>4199</t>
  </si>
  <si>
    <t>2</t>
  </si>
  <si>
    <t>53105B</t>
  </si>
  <si>
    <t>5. CONVERGENCIA REGIONAL / B. ENTIDADES PÚBLICAS TERRITORIALES Y NACIONALES FORTALECIDAS</t>
  </si>
  <si>
    <t>% EJECUCIÓN</t>
  </si>
  <si>
    <t>CDP por comprometer</t>
  </si>
  <si>
    <t>Compromisos por Obligar</t>
  </si>
  <si>
    <t>Comp.</t>
  </si>
  <si>
    <t>Oblig.</t>
  </si>
  <si>
    <t>Pagos</t>
  </si>
  <si>
    <t>Valor</t>
  </si>
  <si>
    <t>%</t>
  </si>
  <si>
    <t>APROPIACIÓN INICIAL</t>
  </si>
  <si>
    <t>APROPIACIÓN ADICIONADA</t>
  </si>
  <si>
    <t>APROPIACIÓN REDUCIDA</t>
  </si>
  <si>
    <t>APROPIACIÓN VIGENTE</t>
  </si>
  <si>
    <t>APROPIACIÓN BLOQUEADA</t>
  </si>
  <si>
    <t>APROPIACIÓN DISPONIBLE</t>
  </si>
  <si>
    <t>CENTRO NACIONAL DE MEMORIA HISTÓRICA</t>
  </si>
  <si>
    <t>SECCION: 41-05-00</t>
  </si>
  <si>
    <t>CIFRAS EN PESOS</t>
  </si>
  <si>
    <t>EJECUCION PRESUPUESTO DE GASTOS A 29 DE FEBRERO DE 2024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</si>
  <si>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</si>
  <si>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</si>
  <si>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</si>
  <si>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</si>
  <si>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</si>
  <si>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>TOTAL INVERSIÓN</t>
  </si>
  <si>
    <t>TOTAL EJECUCION PRESUPUESTO DE GASTOS</t>
  </si>
  <si>
    <t>CONSOLIDACION DE LA PLATAFORMA TECNOLOGICA PARA LA ADECUADA GESTION DE LA INFORMACION DEL CENTRO NACIONAL DE MEMORIA HISTORICA A NIVEL   NACIONAL</t>
  </si>
  <si>
    <t>CONSOLIDACION DEL ARCHIVO DE LOS DERECHOS HUMANOS, MEMORIA HISTORICA Y CONFLICTO ARMADO Y COLECCIONES DE DERECHOS HUMANOS Y DERECHO INTERNACIONAL HUMANITARIO.  NACIONAL</t>
  </si>
  <si>
    <t>IMPLEMENTACION DE ACCIONES DEL MUSEO DE MEMORIA A NIVEL  NACIONAL</t>
  </si>
  <si>
    <t>FORTALECIMIENTO DE PROCESOS DE MEMORIA HISTORICA A NIVEL  NACIONAL</t>
  </si>
  <si>
    <t>IMPLEMENTACION DE LAS ACCIONES DE MEMORIA HISTORICA A NIVEL   NACIONAL</t>
  </si>
  <si>
    <t>DIVULGACION DE ACCIONES DE MEMORIA HISTORICA A NIVEL NACIONAL  NACIONAL</t>
  </si>
  <si>
    <t>VALOR RESERVA PRESUPUESTAL</t>
  </si>
  <si>
    <t>OBLIGACIÓN</t>
  </si>
  <si>
    <t>RESERVA POR OBLIGAR</t>
  </si>
  <si>
    <t>TOTAL TOTAL ADQUISICIÓN DE BIENES Y SERVICIOS</t>
  </si>
  <si>
    <t>EJECUCION RESERVA PRESUPUESTAL A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</si>
</sst>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43" formatCode="_-* #,##0.00_-;\-* #,##0.00_-;_-* &quot;-&quot;??_-;_-@_-"/>
    <numFmt numFmtId="164" formatCode="[$-1240A]&quot;$&quot;\ #,##0.00;\-&quot;$&quot;\ #,##0.00"/>
    <numFmt numFmtId="165" formatCode="0.0%"/>
  </numFmts>
  <fonts count="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rgb="FFD3D3D3"/>
      </right>
      <top style="thin">
        <color theme="0" tint="-0.1499679555650502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theme="0" tint="-0.14996795556505021"/>
      </top>
      <bottom/>
      <diagonal/>
    </border>
    <border>
      <left style="thin">
        <color rgb="FFD3D3D3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theme="0" tint="-0.14996795556505021"/>
      </right>
      <top/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theme="0" tint="-0.14996795556505021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theme="0" tint="-0.14996795556505021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55">
    <xf numFmtId="0" fontId="0" fillId="0" borderId="0" xfId="0" applyFont="1"/>
    <xf numFmtId="165" fontId="3" fillId="2" borderId="2" xfId="3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0" xfId="0" applyFont="1" applyFill="1" applyAlignment="1">
      <alignment horizontal="center" vertical="center" wrapText="1" readingOrder="1"/>
    </xf>
    <xf numFmtId="165" fontId="4" fillId="2" borderId="2" xfId="3" applyNumberFormat="1" applyFont="1" applyFill="1" applyBorder="1" applyAlignment="1">
      <alignment horizontal="center" vertical="center" wrapText="1" readingOrder="1"/>
    </xf>
    <xf numFmtId="0" fontId="4" fillId="2" borderId="0" xfId="0" applyFont="1" applyFill="1" applyAlignment="1">
      <alignment horizontal="center" vertical="center" wrapText="1" readingOrder="1"/>
    </xf>
    <xf numFmtId="165" fontId="5" fillId="0" borderId="2" xfId="3" applyNumberFormat="1" applyFont="1" applyFill="1" applyBorder="1" applyAlignment="1">
      <alignment horizontal="center" vertical="center" wrapText="1" readingOrder="1"/>
    </xf>
    <xf numFmtId="164" fontId="5" fillId="0" borderId="1" xfId="0" applyNumberFormat="1" applyFont="1" applyBorder="1" applyAlignment="1">
      <alignment horizontal="right" vertical="center" wrapText="1" readingOrder="1"/>
    </xf>
    <xf numFmtId="7" fontId="4" fillId="2" borderId="2" xfId="1" applyNumberFormat="1" applyFont="1" applyFill="1" applyBorder="1" applyAlignment="1">
      <alignment horizontal="right" vertical="center" wrapText="1" readingOrder="1"/>
    </xf>
    <xf numFmtId="165" fontId="4" fillId="3" borderId="2" xfId="3" applyNumberFormat="1" applyFont="1" applyFill="1" applyBorder="1" applyAlignment="1">
      <alignment horizontal="center" vertical="center" wrapText="1" readingOrder="1"/>
    </xf>
    <xf numFmtId="7" fontId="4" fillId="3" borderId="2" xfId="1" applyNumberFormat="1" applyFont="1" applyFill="1" applyBorder="1" applyAlignment="1">
      <alignment horizontal="right" vertical="center" wrapText="1" readingOrder="1"/>
    </xf>
    <xf numFmtId="165" fontId="4" fillId="4" borderId="2" xfId="3" applyNumberFormat="1" applyFont="1" applyFill="1" applyBorder="1" applyAlignment="1">
      <alignment horizontal="center" vertical="center" wrapText="1" readingOrder="1"/>
    </xf>
    <xf numFmtId="7" fontId="4" fillId="4" borderId="2" xfId="1" applyNumberFormat="1" applyFont="1" applyFill="1" applyBorder="1" applyAlignment="1">
      <alignment horizontal="right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43" fontId="4" fillId="2" borderId="6" xfId="1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4" fillId="2" borderId="11" xfId="0" applyFont="1" applyFill="1" applyBorder="1" applyAlignment="1">
      <alignment horizontal="center" vertical="center" wrapText="1" readingOrder="1"/>
    </xf>
    <xf numFmtId="43" fontId="4" fillId="2" borderId="12" xfId="1" applyFont="1" applyFill="1" applyBorder="1" applyAlignment="1">
      <alignment horizontal="center" vertical="center" wrapText="1" readingOrder="1"/>
    </xf>
    <xf numFmtId="0" fontId="4" fillId="2" borderId="12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4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6" fillId="0" borderId="0" xfId="0" applyFont="1"/>
    <xf numFmtId="0" fontId="4" fillId="2" borderId="2" xfId="0" applyFont="1" applyFill="1" applyBorder="1" applyAlignment="1">
      <alignment horizontal="right" vertical="center" wrapText="1" readingOrder="1"/>
    </xf>
    <xf numFmtId="0" fontId="4" fillId="3" borderId="2" xfId="0" applyFont="1" applyFill="1" applyBorder="1" applyAlignment="1">
      <alignment horizontal="right" vertical="center" wrapText="1" readingOrder="1"/>
    </xf>
    <xf numFmtId="0" fontId="4" fillId="4" borderId="2" xfId="0" applyFont="1" applyFill="1" applyBorder="1" applyAlignment="1">
      <alignment horizontal="right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7" fontId="6" fillId="0" borderId="0" xfId="0" applyNumberFormat="1" applyFont="1"/>
    <xf numFmtId="165" fontId="4" fillId="2" borderId="15" xfId="3" applyNumberFormat="1" applyFont="1" applyFill="1" applyBorder="1" applyAlignment="1">
      <alignment horizontal="center" vertical="center" wrapText="1" readingOrder="1"/>
    </xf>
    <xf numFmtId="165" fontId="4" fillId="2" borderId="16" xfId="3" applyNumberFormat="1" applyFont="1" applyFill="1" applyBorder="1" applyAlignment="1">
      <alignment horizontal="center" vertical="center" wrapText="1" readingOrder="1"/>
    </xf>
    <xf numFmtId="165" fontId="5" fillId="0" borderId="1" xfId="3" applyNumberFormat="1" applyFont="1" applyBorder="1" applyAlignment="1">
      <alignment horizontal="center" vertical="center" wrapText="1" readingOrder="1"/>
    </xf>
    <xf numFmtId="165" fontId="4" fillId="2" borderId="1" xfId="3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7" fontId="4" fillId="3" borderId="2" xfId="0" applyNumberFormat="1" applyFont="1" applyFill="1" applyBorder="1" applyAlignment="1">
      <alignment vertical="center" wrapText="1" readingOrder="1"/>
    </xf>
    <xf numFmtId="0" fontId="4" fillId="2" borderId="17" xfId="0" applyFont="1" applyFill="1" applyBorder="1" applyAlignment="1">
      <alignment horizontal="right" vertical="center" wrapText="1" readingOrder="1"/>
    </xf>
    <xf numFmtId="0" fontId="4" fillId="2" borderId="18" xfId="0" applyFont="1" applyFill="1" applyBorder="1" applyAlignment="1">
      <alignment horizontal="right" vertical="center" wrapText="1" readingOrder="1"/>
    </xf>
    <xf numFmtId="0" fontId="4" fillId="2" borderId="19" xfId="0" applyFont="1" applyFill="1" applyBorder="1" applyAlignment="1">
      <alignment horizontal="right" vertical="center" wrapText="1" readingOrder="1"/>
    </xf>
    <xf numFmtId="164" fontId="4" fillId="2" borderId="2" xfId="0" applyNumberFormat="1" applyFont="1" applyFill="1" applyBorder="1" applyAlignment="1">
      <alignment vertical="center" wrapText="1" readingOrder="1"/>
    </xf>
    <xf numFmtId="0" fontId="4" fillId="3" borderId="17" xfId="0" applyFont="1" applyFill="1" applyBorder="1" applyAlignment="1">
      <alignment horizontal="right" vertical="center" wrapText="1" readingOrder="1"/>
    </xf>
    <xf numFmtId="0" fontId="4" fillId="3" borderId="18" xfId="0" applyFont="1" applyFill="1" applyBorder="1" applyAlignment="1">
      <alignment horizontal="right" vertical="center" wrapText="1" readingOrder="1"/>
    </xf>
    <xf numFmtId="0" fontId="4" fillId="3" borderId="19" xfId="0" applyFont="1" applyFill="1" applyBorder="1" applyAlignment="1">
      <alignment horizontal="right" vertical="center" wrapText="1" readingOrder="1"/>
    </xf>
    <xf numFmtId="0" fontId="4" fillId="4" borderId="17" xfId="0" applyFont="1" applyFill="1" applyBorder="1" applyAlignment="1">
      <alignment horizontal="right" vertical="center" wrapText="1" readingOrder="1"/>
    </xf>
    <xf numFmtId="0" fontId="4" fillId="4" borderId="18" xfId="0" applyFont="1" applyFill="1" applyBorder="1" applyAlignment="1">
      <alignment horizontal="right" vertical="center" wrapText="1" readingOrder="1"/>
    </xf>
    <xf numFmtId="0" fontId="4" fillId="4" borderId="19" xfId="0" applyFont="1" applyFill="1" applyBorder="1" applyAlignment="1">
      <alignment horizontal="right" vertical="center" wrapText="1" readingOrder="1"/>
    </xf>
    <xf numFmtId="165" fontId="6" fillId="0" borderId="0" xfId="3" applyNumberFormat="1" applyFont="1" applyAlignment="1">
      <alignment horizontal="center"/>
    </xf>
    <xf numFmtId="9" fontId="5" fillId="0" borderId="1" xfId="3" applyNumberFormat="1" applyFont="1" applyBorder="1" applyAlignment="1">
      <alignment horizontal="center" vertical="center" wrapText="1" readingOrder="1"/>
    </xf>
    <xf numFmtId="9" fontId="4" fillId="2" borderId="1" xfId="3" applyNumberFormat="1" applyFont="1" applyFill="1" applyBorder="1" applyAlignment="1">
      <alignment horizontal="center" vertical="center" wrapText="1" readingOrder="1"/>
    </xf>
    <xf numFmtId="9" fontId="4" fillId="3" borderId="2" xfId="3" applyNumberFormat="1" applyFont="1" applyFill="1" applyBorder="1" applyAlignment="1">
      <alignment horizontal="center" vertical="center" wrapText="1" readingOrder="1"/>
    </xf>
  </cellXfs>
  <cellStyles count="4">
    <cellStyle name="Millares" xfId="1" builtinId="3"/>
    <cellStyle name="Normal" xfId="0" builtinId="0"/>
    <cellStyle name="Normal 2" xfId="2" xr:uid="{C99D6B51-CF90-4ACE-850E-613E0DEBE250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78441</xdr:colOff>
      <xdr:row>0</xdr:row>
      <xdr:rowOff>22411</xdr:rowOff>
    </xdr:from>
    <xdr:ext cx="1928159" cy="574489"/>
    <xdr:pic>
      <xdr:nvPicPr>
        <xdr:cNvPr id="2" name="Imagen 1">
          <a:extLst>
            <a:ext uri="{FF2B5EF4-FFF2-40B4-BE49-F238E27FC236}">
              <a16:creationId xmlns:a16="http://schemas.microsoft.com/office/drawing/2014/main" id="{1B897882-D863-4FF5-8302-84B81A0FA70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78441" y="22411"/>
          <a:ext cx="1928159" cy="57448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78441</xdr:colOff>
      <xdr:row>0</xdr:row>
      <xdr:rowOff>22411</xdr:rowOff>
    </xdr:from>
    <xdr:ext cx="1928159" cy="574489"/>
    <xdr:pic>
      <xdr:nvPicPr>
        <xdr:cNvPr id="2" name="Imagen 1">
          <a:extLst>
            <a:ext uri="{FF2B5EF4-FFF2-40B4-BE49-F238E27FC236}">
              <a16:creationId xmlns:a16="http://schemas.microsoft.com/office/drawing/2014/main" id="{1880B1CE-4929-40FB-9F6C-F9BAB38E2BD2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78441" y="22411"/>
          <a:ext cx="1928159" cy="57448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showGridLines="0" tabSelected="1" workbookViewId="0">
      <pane xSplit="8" ySplit="7" topLeftCell="Q8" activePane="bottomRight" state="frozen"/>
      <selection pane="topRight" activeCell="I1" sqref="I1"/>
      <selection pane="bottomLeft" activeCell="A8" sqref="A8"/>
      <selection pane="bottomRight" activeCell="Z10" sqref="Z10"/>
    </sheetView>
  </sheetViews>
  <sheetFormatPr baseColWidth="10" defaultRowHeight="13" x14ac:dyDescent="0.3"/>
  <cols>
    <col min="1" max="1" width="4.26953125" style="28" bestFit="1" customWidth="1"/>
    <col min="2" max="2" width="4.08984375" style="28" bestFit="1" customWidth="1"/>
    <col min="3" max="4" width="5.453125" style="28" customWidth="1"/>
    <col min="5" max="5" width="4.90625" style="28" bestFit="1" customWidth="1"/>
    <col min="6" max="6" width="4" style="28" bestFit="1" customWidth="1"/>
    <col min="7" max="7" width="3.81640625" style="28" bestFit="1" customWidth="1"/>
    <col min="8" max="8" width="34.08984375" style="28" customWidth="1"/>
    <col min="9" max="9" width="16.54296875" style="28" customWidth="1"/>
    <col min="10" max="10" width="12.26953125" style="28" customWidth="1"/>
    <col min="11" max="11" width="13.26953125" style="28" customWidth="1"/>
    <col min="12" max="12" width="14.6328125" style="28" customWidth="1"/>
    <col min="13" max="13" width="14.90625" style="28" customWidth="1"/>
    <col min="14" max="14" width="18.81640625" style="28" customWidth="1"/>
    <col min="15" max="15" width="17.08984375" style="28" customWidth="1"/>
    <col min="16" max="16" width="16.36328125" style="28" customWidth="1"/>
    <col min="17" max="17" width="15.26953125" style="28" customWidth="1"/>
    <col min="18" max="18" width="14.81640625" style="28" customWidth="1"/>
    <col min="19" max="20" width="5.6328125" style="28" customWidth="1"/>
    <col min="21" max="21" width="5.90625" style="28" customWidth="1"/>
    <col min="22" max="22" width="16.453125" style="28" customWidth="1"/>
    <col min="23" max="23" width="5.90625" style="28" customWidth="1"/>
    <col min="24" max="24" width="15.26953125" style="28" customWidth="1"/>
    <col min="25" max="25" width="6.26953125" style="28" customWidth="1"/>
    <col min="26" max="16384" width="10.90625" style="28"/>
  </cols>
  <sheetData>
    <row r="1" spans="1:25" x14ac:dyDescent="0.3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x14ac:dyDescent="0.3">
      <c r="A2" s="25" t="s">
        <v>64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x14ac:dyDescent="0.3">
      <c r="A3" s="26" t="s">
        <v>62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x14ac:dyDescent="0.3">
      <c r="A4" s="26" t="s">
        <v>63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25" x14ac:dyDescent="0.3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4" t="s">
        <v>8</v>
      </c>
      <c r="I6" s="15" t="s">
        <v>55</v>
      </c>
      <c r="J6" s="15" t="s">
        <v>56</v>
      </c>
      <c r="K6" s="15" t="s">
        <v>57</v>
      </c>
      <c r="L6" s="15" t="s">
        <v>58</v>
      </c>
      <c r="M6" s="15" t="s">
        <v>59</v>
      </c>
      <c r="N6" s="16" t="s">
        <v>9</v>
      </c>
      <c r="O6" s="15" t="s">
        <v>60</v>
      </c>
      <c r="P6" s="17" t="s">
        <v>10</v>
      </c>
      <c r="Q6" s="13" t="s">
        <v>11</v>
      </c>
      <c r="R6" s="18" t="s">
        <v>12</v>
      </c>
      <c r="S6" s="1" t="s">
        <v>47</v>
      </c>
      <c r="T6" s="1"/>
      <c r="U6" s="1"/>
      <c r="V6" s="2" t="s">
        <v>48</v>
      </c>
      <c r="W6" s="3"/>
      <c r="X6" s="3" t="s">
        <v>49</v>
      </c>
      <c r="Y6" s="3"/>
    </row>
    <row r="7" spans="1:25" x14ac:dyDescent="0.3">
      <c r="A7" s="19"/>
      <c r="B7" s="19"/>
      <c r="C7" s="19"/>
      <c r="D7" s="19"/>
      <c r="E7" s="19"/>
      <c r="F7" s="19"/>
      <c r="G7" s="19"/>
      <c r="H7" s="20"/>
      <c r="I7" s="21"/>
      <c r="J7" s="21"/>
      <c r="K7" s="21"/>
      <c r="L7" s="21"/>
      <c r="M7" s="21"/>
      <c r="N7" s="22"/>
      <c r="O7" s="21"/>
      <c r="P7" s="23"/>
      <c r="Q7" s="19"/>
      <c r="R7" s="24"/>
      <c r="S7" s="4" t="s">
        <v>50</v>
      </c>
      <c r="T7" s="4" t="s">
        <v>51</v>
      </c>
      <c r="U7" s="4" t="s">
        <v>52</v>
      </c>
      <c r="V7" s="5" t="s">
        <v>53</v>
      </c>
      <c r="W7" s="5" t="s">
        <v>54</v>
      </c>
      <c r="X7" s="5" t="s">
        <v>53</v>
      </c>
      <c r="Y7" s="5" t="s">
        <v>54</v>
      </c>
    </row>
    <row r="8" spans="1:25" x14ac:dyDescent="0.3">
      <c r="A8" s="32" t="s">
        <v>13</v>
      </c>
      <c r="B8" s="32" t="s">
        <v>14</v>
      </c>
      <c r="C8" s="32" t="s">
        <v>14</v>
      </c>
      <c r="D8" s="32" t="s">
        <v>14</v>
      </c>
      <c r="E8" s="32"/>
      <c r="F8" s="32" t="s">
        <v>15</v>
      </c>
      <c r="G8" s="32" t="s">
        <v>16</v>
      </c>
      <c r="H8" s="33" t="s">
        <v>17</v>
      </c>
      <c r="I8" s="7">
        <v>8141000000</v>
      </c>
      <c r="J8" s="7">
        <v>0</v>
      </c>
      <c r="K8" s="7">
        <v>0</v>
      </c>
      <c r="L8" s="7">
        <v>8141000000</v>
      </c>
      <c r="M8" s="7">
        <v>0</v>
      </c>
      <c r="N8" s="7">
        <v>8141000000</v>
      </c>
      <c r="O8" s="7">
        <v>0</v>
      </c>
      <c r="P8" s="7">
        <v>1160822385</v>
      </c>
      <c r="Q8" s="7">
        <v>1158394256</v>
      </c>
      <c r="R8" s="7">
        <v>1158394256</v>
      </c>
      <c r="S8" s="6">
        <f t="shared" ref="S8:U23" si="0">+P8/$L8</f>
        <v>0.14258965544773369</v>
      </c>
      <c r="T8" s="6">
        <f t="shared" si="0"/>
        <v>0.14229139614297998</v>
      </c>
      <c r="U8" s="6">
        <f t="shared" si="0"/>
        <v>0.14229139614297998</v>
      </c>
      <c r="V8" s="7">
        <f>+N8-P8</f>
        <v>6980177615</v>
      </c>
      <c r="W8" s="6">
        <f>+V8/L8</f>
        <v>0.85741034455226628</v>
      </c>
      <c r="X8" s="7">
        <f>+P8-Q8</f>
        <v>2428129</v>
      </c>
      <c r="Y8" s="6">
        <f>+X8/L8</f>
        <v>2.9825930475371574E-4</v>
      </c>
    </row>
    <row r="9" spans="1:25" ht="26" x14ac:dyDescent="0.3">
      <c r="A9" s="32" t="s">
        <v>13</v>
      </c>
      <c r="B9" s="32" t="s">
        <v>14</v>
      </c>
      <c r="C9" s="32" t="s">
        <v>14</v>
      </c>
      <c r="D9" s="32" t="s">
        <v>18</v>
      </c>
      <c r="E9" s="32"/>
      <c r="F9" s="32" t="s">
        <v>15</v>
      </c>
      <c r="G9" s="32" t="s">
        <v>16</v>
      </c>
      <c r="H9" s="33" t="s">
        <v>19</v>
      </c>
      <c r="I9" s="7">
        <v>3018000000</v>
      </c>
      <c r="J9" s="7">
        <v>0</v>
      </c>
      <c r="K9" s="7">
        <v>0</v>
      </c>
      <c r="L9" s="7">
        <v>3018000000</v>
      </c>
      <c r="M9" s="7">
        <v>0</v>
      </c>
      <c r="N9" s="7">
        <v>3018000000</v>
      </c>
      <c r="O9" s="7">
        <v>0</v>
      </c>
      <c r="P9" s="7">
        <v>464087420</v>
      </c>
      <c r="Q9" s="7">
        <v>464087420</v>
      </c>
      <c r="R9" s="7">
        <v>464087420</v>
      </c>
      <c r="S9" s="6">
        <f t="shared" si="0"/>
        <v>0.15377316766070245</v>
      </c>
      <c r="T9" s="6">
        <f t="shared" si="0"/>
        <v>0.15377316766070245</v>
      </c>
      <c r="U9" s="6">
        <f t="shared" si="0"/>
        <v>0.15377316766070245</v>
      </c>
      <c r="V9" s="7">
        <f>+N9-P9</f>
        <v>2553912580</v>
      </c>
      <c r="W9" s="6">
        <f t="shared" ref="W9:W28" si="1">+V9/L9</f>
        <v>0.84622683233929752</v>
      </c>
      <c r="X9" s="7">
        <f>+P9-Q9</f>
        <v>0</v>
      </c>
      <c r="Y9" s="6">
        <f t="shared" ref="Y9:Y28" si="2">+X9/L9</f>
        <v>0</v>
      </c>
    </row>
    <row r="10" spans="1:25" ht="26" x14ac:dyDescent="0.3">
      <c r="A10" s="32" t="s">
        <v>13</v>
      </c>
      <c r="B10" s="32" t="s">
        <v>14</v>
      </c>
      <c r="C10" s="32" t="s">
        <v>14</v>
      </c>
      <c r="D10" s="32" t="s">
        <v>20</v>
      </c>
      <c r="E10" s="32"/>
      <c r="F10" s="32" t="s">
        <v>15</v>
      </c>
      <c r="G10" s="32" t="s">
        <v>16</v>
      </c>
      <c r="H10" s="33" t="s">
        <v>21</v>
      </c>
      <c r="I10" s="7">
        <v>1132000000</v>
      </c>
      <c r="J10" s="7">
        <v>0</v>
      </c>
      <c r="K10" s="7">
        <v>0</v>
      </c>
      <c r="L10" s="7">
        <v>1132000000</v>
      </c>
      <c r="M10" s="7">
        <v>0</v>
      </c>
      <c r="N10" s="7">
        <v>1132000000</v>
      </c>
      <c r="O10" s="7">
        <v>0</v>
      </c>
      <c r="P10" s="7">
        <v>126144982</v>
      </c>
      <c r="Q10" s="7">
        <v>126144982</v>
      </c>
      <c r="R10" s="7">
        <v>126144982</v>
      </c>
      <c r="S10" s="6">
        <f t="shared" si="0"/>
        <v>0.1114354964664311</v>
      </c>
      <c r="T10" s="6">
        <f t="shared" si="0"/>
        <v>0.1114354964664311</v>
      </c>
      <c r="U10" s="6">
        <f t="shared" si="0"/>
        <v>0.1114354964664311</v>
      </c>
      <c r="V10" s="7">
        <f t="shared" ref="V10:V26" si="3">+N10-P10</f>
        <v>1005855018</v>
      </c>
      <c r="W10" s="6">
        <f t="shared" si="1"/>
        <v>0.88856450353356886</v>
      </c>
      <c r="X10" s="7">
        <f t="shared" ref="X10:X26" si="4">+P10-Q10</f>
        <v>0</v>
      </c>
      <c r="Y10" s="6">
        <f t="shared" si="2"/>
        <v>0</v>
      </c>
    </row>
    <row r="11" spans="1:25" x14ac:dyDescent="0.3">
      <c r="A11" s="29" t="s">
        <v>65</v>
      </c>
      <c r="B11" s="29"/>
      <c r="C11" s="29"/>
      <c r="D11" s="29"/>
      <c r="E11" s="29"/>
      <c r="F11" s="29"/>
      <c r="G11" s="29"/>
      <c r="H11" s="29"/>
      <c r="I11" s="8">
        <f>SUM(I8:I10)</f>
        <v>12291000000</v>
      </c>
      <c r="J11" s="8">
        <f t="shared" ref="J11:R11" si="5">SUM(J8:J10)</f>
        <v>0</v>
      </c>
      <c r="K11" s="8">
        <f t="shared" si="5"/>
        <v>0</v>
      </c>
      <c r="L11" s="8">
        <f t="shared" si="5"/>
        <v>12291000000</v>
      </c>
      <c r="M11" s="8">
        <f t="shared" si="5"/>
        <v>0</v>
      </c>
      <c r="N11" s="8">
        <f t="shared" si="5"/>
        <v>12291000000</v>
      </c>
      <c r="O11" s="8">
        <f t="shared" si="5"/>
        <v>0</v>
      </c>
      <c r="P11" s="8">
        <f t="shared" si="5"/>
        <v>1751054787</v>
      </c>
      <c r="Q11" s="8">
        <f t="shared" si="5"/>
        <v>1748626658</v>
      </c>
      <c r="R11" s="8">
        <f t="shared" si="5"/>
        <v>1748626658</v>
      </c>
      <c r="S11" s="4">
        <f t="shared" si="0"/>
        <v>0.14246642152794728</v>
      </c>
      <c r="T11" s="4">
        <f t="shared" si="0"/>
        <v>0.14226886811488082</v>
      </c>
      <c r="U11" s="4">
        <f t="shared" si="0"/>
        <v>0.14226886811488082</v>
      </c>
      <c r="V11" s="8">
        <f t="shared" ref="V11:X11" si="6">SUM(V8:V10)</f>
        <v>10539945213</v>
      </c>
      <c r="W11" s="4">
        <f t="shared" si="1"/>
        <v>0.85753357847205269</v>
      </c>
      <c r="X11" s="8">
        <f t="shared" si="6"/>
        <v>2428129</v>
      </c>
      <c r="Y11" s="4">
        <f t="shared" si="2"/>
        <v>1.9755341306647141E-4</v>
      </c>
    </row>
    <row r="12" spans="1:25" x14ac:dyDescent="0.3">
      <c r="A12" s="32" t="s">
        <v>13</v>
      </c>
      <c r="B12" s="32" t="s">
        <v>18</v>
      </c>
      <c r="C12" s="32"/>
      <c r="D12" s="32"/>
      <c r="E12" s="32"/>
      <c r="F12" s="32" t="s">
        <v>15</v>
      </c>
      <c r="G12" s="32" t="s">
        <v>16</v>
      </c>
      <c r="H12" s="33" t="s">
        <v>22</v>
      </c>
      <c r="I12" s="7">
        <v>3358515000</v>
      </c>
      <c r="J12" s="7">
        <v>0</v>
      </c>
      <c r="K12" s="7">
        <v>0</v>
      </c>
      <c r="L12" s="7">
        <v>3358515000</v>
      </c>
      <c r="M12" s="7">
        <v>0</v>
      </c>
      <c r="N12" s="7">
        <v>2928492396.8099999</v>
      </c>
      <c r="O12" s="7">
        <v>430022603.19</v>
      </c>
      <c r="P12" s="7">
        <v>2699242901.0799999</v>
      </c>
      <c r="Q12" s="7">
        <v>460964723.44</v>
      </c>
      <c r="R12" s="7">
        <v>427846569.5</v>
      </c>
      <c r="S12" s="6">
        <f t="shared" si="0"/>
        <v>0.80370130878677037</v>
      </c>
      <c r="T12" s="6">
        <f t="shared" si="0"/>
        <v>0.13725254269818654</v>
      </c>
      <c r="U12" s="6">
        <f t="shared" si="0"/>
        <v>0.12739159107522224</v>
      </c>
      <c r="V12" s="7">
        <f t="shared" si="3"/>
        <v>229249495.73000002</v>
      </c>
      <c r="W12" s="6">
        <f t="shared" si="1"/>
        <v>6.8259184708122492E-2</v>
      </c>
      <c r="X12" s="7">
        <f t="shared" si="4"/>
        <v>2238278177.6399999</v>
      </c>
      <c r="Y12" s="6">
        <f t="shared" si="2"/>
        <v>0.66644876608858372</v>
      </c>
    </row>
    <row r="13" spans="1:25" x14ac:dyDescent="0.3">
      <c r="A13" s="29" t="s">
        <v>66</v>
      </c>
      <c r="B13" s="29"/>
      <c r="C13" s="29"/>
      <c r="D13" s="29"/>
      <c r="E13" s="29"/>
      <c r="F13" s="29"/>
      <c r="G13" s="29"/>
      <c r="H13" s="29"/>
      <c r="I13" s="8">
        <f t="shared" ref="I13:R13" si="7">+I12</f>
        <v>3358515000</v>
      </c>
      <c r="J13" s="8">
        <f t="shared" si="7"/>
        <v>0</v>
      </c>
      <c r="K13" s="8">
        <f t="shared" si="7"/>
        <v>0</v>
      </c>
      <c r="L13" s="8">
        <f t="shared" si="7"/>
        <v>3358515000</v>
      </c>
      <c r="M13" s="8">
        <f t="shared" si="7"/>
        <v>0</v>
      </c>
      <c r="N13" s="8">
        <f t="shared" si="7"/>
        <v>2928492396.8099999</v>
      </c>
      <c r="O13" s="8">
        <f t="shared" si="7"/>
        <v>430022603.19</v>
      </c>
      <c r="P13" s="8">
        <f t="shared" si="7"/>
        <v>2699242901.0799999</v>
      </c>
      <c r="Q13" s="8">
        <f t="shared" si="7"/>
        <v>460964723.44</v>
      </c>
      <c r="R13" s="8">
        <f t="shared" si="7"/>
        <v>427846569.5</v>
      </c>
      <c r="S13" s="4">
        <f t="shared" si="0"/>
        <v>0.80370130878677037</v>
      </c>
      <c r="T13" s="4">
        <f t="shared" si="0"/>
        <v>0.13725254269818654</v>
      </c>
      <c r="U13" s="4">
        <f t="shared" si="0"/>
        <v>0.12739159107522224</v>
      </c>
      <c r="V13" s="8">
        <f t="shared" ref="V13:X13" si="8">+V12</f>
        <v>229249495.73000002</v>
      </c>
      <c r="W13" s="4">
        <f t="shared" si="1"/>
        <v>6.8259184708122492E-2</v>
      </c>
      <c r="X13" s="8">
        <f t="shared" si="8"/>
        <v>2238278177.6399999</v>
      </c>
      <c r="Y13" s="4">
        <f t="shared" si="2"/>
        <v>0.66644876608858372</v>
      </c>
    </row>
    <row r="14" spans="1:25" ht="26" x14ac:dyDescent="0.3">
      <c r="A14" s="32" t="s">
        <v>13</v>
      </c>
      <c r="B14" s="32" t="s">
        <v>20</v>
      </c>
      <c r="C14" s="32" t="s">
        <v>20</v>
      </c>
      <c r="D14" s="32" t="s">
        <v>14</v>
      </c>
      <c r="E14" s="32" t="s">
        <v>23</v>
      </c>
      <c r="F14" s="32" t="s">
        <v>15</v>
      </c>
      <c r="G14" s="32" t="s">
        <v>16</v>
      </c>
      <c r="H14" s="33" t="s">
        <v>24</v>
      </c>
      <c r="I14" s="7">
        <v>1092000000</v>
      </c>
      <c r="J14" s="7">
        <v>0</v>
      </c>
      <c r="K14" s="7">
        <v>0</v>
      </c>
      <c r="L14" s="7">
        <v>1092000000</v>
      </c>
      <c r="M14" s="7">
        <v>1092000000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6">
        <f t="shared" si="0"/>
        <v>0</v>
      </c>
      <c r="T14" s="6">
        <f t="shared" si="0"/>
        <v>0</v>
      </c>
      <c r="U14" s="6">
        <f t="shared" si="0"/>
        <v>0</v>
      </c>
      <c r="V14" s="7">
        <f t="shared" si="3"/>
        <v>0</v>
      </c>
      <c r="W14" s="6">
        <f t="shared" si="1"/>
        <v>0</v>
      </c>
      <c r="X14" s="7">
        <f t="shared" si="4"/>
        <v>0</v>
      </c>
      <c r="Y14" s="6">
        <f t="shared" si="2"/>
        <v>0</v>
      </c>
    </row>
    <row r="15" spans="1:25" ht="39" x14ac:dyDescent="0.3">
      <c r="A15" s="32" t="s">
        <v>13</v>
      </c>
      <c r="B15" s="32" t="s">
        <v>20</v>
      </c>
      <c r="C15" s="32" t="s">
        <v>25</v>
      </c>
      <c r="D15" s="32" t="s">
        <v>18</v>
      </c>
      <c r="E15" s="32" t="s">
        <v>26</v>
      </c>
      <c r="F15" s="32" t="s">
        <v>15</v>
      </c>
      <c r="G15" s="32" t="s">
        <v>16</v>
      </c>
      <c r="H15" s="33" t="s">
        <v>27</v>
      </c>
      <c r="I15" s="7">
        <v>103000000</v>
      </c>
      <c r="J15" s="7">
        <v>0</v>
      </c>
      <c r="K15" s="7">
        <v>0</v>
      </c>
      <c r="L15" s="7">
        <v>103000000</v>
      </c>
      <c r="M15" s="7">
        <v>0</v>
      </c>
      <c r="N15" s="7">
        <v>103000000</v>
      </c>
      <c r="O15" s="7">
        <v>0</v>
      </c>
      <c r="P15" s="7">
        <v>1542389</v>
      </c>
      <c r="Q15" s="7">
        <v>1542389</v>
      </c>
      <c r="R15" s="7">
        <v>1542389</v>
      </c>
      <c r="S15" s="6">
        <f t="shared" si="0"/>
        <v>1.4974650485436893E-2</v>
      </c>
      <c r="T15" s="6">
        <f t="shared" si="0"/>
        <v>1.4974650485436893E-2</v>
      </c>
      <c r="U15" s="6">
        <f t="shared" si="0"/>
        <v>1.4974650485436893E-2</v>
      </c>
      <c r="V15" s="7">
        <f t="shared" si="3"/>
        <v>101457611</v>
      </c>
      <c r="W15" s="6">
        <f t="shared" si="1"/>
        <v>0.98502534951456311</v>
      </c>
      <c r="X15" s="7">
        <f t="shared" si="4"/>
        <v>0</v>
      </c>
      <c r="Y15" s="6">
        <f t="shared" si="2"/>
        <v>0</v>
      </c>
    </row>
    <row r="16" spans="1:25" x14ac:dyDescent="0.3">
      <c r="A16" s="29" t="s">
        <v>67</v>
      </c>
      <c r="B16" s="29"/>
      <c r="C16" s="29"/>
      <c r="D16" s="29"/>
      <c r="E16" s="29"/>
      <c r="F16" s="29"/>
      <c r="G16" s="29"/>
      <c r="H16" s="29"/>
      <c r="I16" s="8">
        <f>+I14+I15</f>
        <v>1195000000</v>
      </c>
      <c r="J16" s="8">
        <f t="shared" ref="J16:R16" si="9">+J14+J15</f>
        <v>0</v>
      </c>
      <c r="K16" s="8">
        <f t="shared" si="9"/>
        <v>0</v>
      </c>
      <c r="L16" s="8">
        <f t="shared" si="9"/>
        <v>1195000000</v>
      </c>
      <c r="M16" s="8">
        <f t="shared" si="9"/>
        <v>1092000000</v>
      </c>
      <c r="N16" s="8">
        <f t="shared" si="9"/>
        <v>103000000</v>
      </c>
      <c r="O16" s="8">
        <f t="shared" si="9"/>
        <v>0</v>
      </c>
      <c r="P16" s="8">
        <f t="shared" si="9"/>
        <v>1542389</v>
      </c>
      <c r="Q16" s="8">
        <f t="shared" si="9"/>
        <v>1542389</v>
      </c>
      <c r="R16" s="8">
        <f t="shared" si="9"/>
        <v>1542389</v>
      </c>
      <c r="S16" s="4">
        <f t="shared" si="0"/>
        <v>1.2907020920502092E-3</v>
      </c>
      <c r="T16" s="4">
        <f t="shared" si="0"/>
        <v>1.2907020920502092E-3</v>
      </c>
      <c r="U16" s="4">
        <f t="shared" si="0"/>
        <v>1.2907020920502092E-3</v>
      </c>
      <c r="V16" s="8">
        <f t="shared" ref="V16" si="10">+V15</f>
        <v>101457611</v>
      </c>
      <c r="W16" s="4">
        <f t="shared" si="1"/>
        <v>8.4901766527196651E-2</v>
      </c>
      <c r="X16" s="8">
        <f t="shared" ref="X16" si="11">+X15</f>
        <v>0</v>
      </c>
      <c r="Y16" s="4">
        <f t="shared" si="2"/>
        <v>0</v>
      </c>
    </row>
    <row r="17" spans="1:25" x14ac:dyDescent="0.3">
      <c r="A17" s="32" t="s">
        <v>13</v>
      </c>
      <c r="B17" s="32" t="s">
        <v>28</v>
      </c>
      <c r="C17" s="32" t="s">
        <v>14</v>
      </c>
      <c r="D17" s="32"/>
      <c r="E17" s="32"/>
      <c r="F17" s="32" t="s">
        <v>15</v>
      </c>
      <c r="G17" s="32" t="s">
        <v>16</v>
      </c>
      <c r="H17" s="33" t="s">
        <v>29</v>
      </c>
      <c r="I17" s="7">
        <v>1000000</v>
      </c>
      <c r="J17" s="7">
        <v>0</v>
      </c>
      <c r="K17" s="7">
        <v>0</v>
      </c>
      <c r="L17" s="7">
        <v>1000000</v>
      </c>
      <c r="M17" s="7">
        <v>0</v>
      </c>
      <c r="N17" s="7">
        <v>0</v>
      </c>
      <c r="O17" s="7">
        <v>1000000</v>
      </c>
      <c r="P17" s="7">
        <v>0</v>
      </c>
      <c r="Q17" s="7">
        <v>0</v>
      </c>
      <c r="R17" s="7">
        <v>0</v>
      </c>
      <c r="S17" s="6">
        <f t="shared" si="0"/>
        <v>0</v>
      </c>
      <c r="T17" s="6">
        <f t="shared" si="0"/>
        <v>0</v>
      </c>
      <c r="U17" s="6">
        <f t="shared" si="0"/>
        <v>0</v>
      </c>
      <c r="V17" s="7">
        <f t="shared" si="3"/>
        <v>0</v>
      </c>
      <c r="W17" s="6">
        <f t="shared" si="1"/>
        <v>0</v>
      </c>
      <c r="X17" s="7">
        <f t="shared" si="4"/>
        <v>0</v>
      </c>
      <c r="Y17" s="6">
        <f t="shared" si="2"/>
        <v>0</v>
      </c>
    </row>
    <row r="18" spans="1:25" x14ac:dyDescent="0.3">
      <c r="A18" s="32" t="s">
        <v>13</v>
      </c>
      <c r="B18" s="32" t="s">
        <v>28</v>
      </c>
      <c r="C18" s="32" t="s">
        <v>25</v>
      </c>
      <c r="D18" s="32" t="s">
        <v>14</v>
      </c>
      <c r="E18" s="32"/>
      <c r="F18" s="32" t="s">
        <v>30</v>
      </c>
      <c r="G18" s="32" t="s">
        <v>31</v>
      </c>
      <c r="H18" s="33" t="s">
        <v>32</v>
      </c>
      <c r="I18" s="7">
        <v>166532067</v>
      </c>
      <c r="J18" s="7">
        <v>0</v>
      </c>
      <c r="K18" s="7">
        <v>0</v>
      </c>
      <c r="L18" s="7">
        <v>166532067</v>
      </c>
      <c r="M18" s="7">
        <v>0</v>
      </c>
      <c r="N18" s="7">
        <v>0</v>
      </c>
      <c r="O18" s="7">
        <v>166532067</v>
      </c>
      <c r="P18" s="7">
        <v>0</v>
      </c>
      <c r="Q18" s="7">
        <v>0</v>
      </c>
      <c r="R18" s="7">
        <v>0</v>
      </c>
      <c r="S18" s="6">
        <f t="shared" si="0"/>
        <v>0</v>
      </c>
      <c r="T18" s="6">
        <f t="shared" si="0"/>
        <v>0</v>
      </c>
      <c r="U18" s="6">
        <f t="shared" si="0"/>
        <v>0</v>
      </c>
      <c r="V18" s="7">
        <f t="shared" si="3"/>
        <v>0</v>
      </c>
      <c r="W18" s="6">
        <f t="shared" si="1"/>
        <v>0</v>
      </c>
      <c r="X18" s="7">
        <f t="shared" si="4"/>
        <v>0</v>
      </c>
      <c r="Y18" s="6">
        <f t="shared" si="2"/>
        <v>0</v>
      </c>
    </row>
    <row r="19" spans="1:25" x14ac:dyDescent="0.3">
      <c r="A19" s="29" t="s">
        <v>68</v>
      </c>
      <c r="B19" s="29"/>
      <c r="C19" s="29"/>
      <c r="D19" s="29"/>
      <c r="E19" s="29"/>
      <c r="F19" s="29"/>
      <c r="G19" s="29"/>
      <c r="H19" s="29"/>
      <c r="I19" s="8">
        <f>+I17+I18</f>
        <v>167532067</v>
      </c>
      <c r="J19" s="8">
        <f t="shared" ref="J19:R19" si="12">+J17+J18</f>
        <v>0</v>
      </c>
      <c r="K19" s="8">
        <f t="shared" si="12"/>
        <v>0</v>
      </c>
      <c r="L19" s="8">
        <f t="shared" si="12"/>
        <v>167532067</v>
      </c>
      <c r="M19" s="8">
        <f t="shared" si="12"/>
        <v>0</v>
      </c>
      <c r="N19" s="8">
        <f t="shared" si="12"/>
        <v>0</v>
      </c>
      <c r="O19" s="8">
        <f t="shared" si="12"/>
        <v>167532067</v>
      </c>
      <c r="P19" s="8">
        <f t="shared" si="12"/>
        <v>0</v>
      </c>
      <c r="Q19" s="8">
        <f t="shared" si="12"/>
        <v>0</v>
      </c>
      <c r="R19" s="8">
        <f t="shared" si="12"/>
        <v>0</v>
      </c>
      <c r="S19" s="4">
        <f t="shared" si="0"/>
        <v>0</v>
      </c>
      <c r="T19" s="4">
        <f t="shared" si="0"/>
        <v>0</v>
      </c>
      <c r="U19" s="4">
        <f t="shared" si="0"/>
        <v>0</v>
      </c>
      <c r="V19" s="8">
        <f t="shared" ref="V19" si="13">+V17+V18</f>
        <v>0</v>
      </c>
      <c r="W19" s="4">
        <f t="shared" si="1"/>
        <v>0</v>
      </c>
      <c r="X19" s="8">
        <f t="shared" ref="X19" si="14">+X17+X18</f>
        <v>0</v>
      </c>
      <c r="Y19" s="4">
        <f t="shared" si="2"/>
        <v>0</v>
      </c>
    </row>
    <row r="20" spans="1:25" x14ac:dyDescent="0.3">
      <c r="A20" s="30" t="s">
        <v>69</v>
      </c>
      <c r="B20" s="30"/>
      <c r="C20" s="30"/>
      <c r="D20" s="30"/>
      <c r="E20" s="30"/>
      <c r="F20" s="30"/>
      <c r="G20" s="30"/>
      <c r="H20" s="30"/>
      <c r="I20" s="10">
        <f>+I11+I13+I16+I19</f>
        <v>17012047067</v>
      </c>
      <c r="J20" s="10">
        <f t="shared" ref="J20:R20" si="15">+J11+J13+J16+J19</f>
        <v>0</v>
      </c>
      <c r="K20" s="10">
        <f t="shared" si="15"/>
        <v>0</v>
      </c>
      <c r="L20" s="10">
        <f t="shared" si="15"/>
        <v>17012047067</v>
      </c>
      <c r="M20" s="10">
        <f t="shared" si="15"/>
        <v>1092000000</v>
      </c>
      <c r="N20" s="10">
        <f t="shared" si="15"/>
        <v>15322492396.809999</v>
      </c>
      <c r="O20" s="10">
        <f t="shared" si="15"/>
        <v>597554670.19000006</v>
      </c>
      <c r="P20" s="10">
        <f t="shared" si="15"/>
        <v>4451840077.0799999</v>
      </c>
      <c r="Q20" s="10">
        <f t="shared" si="15"/>
        <v>2211133770.4400001</v>
      </c>
      <c r="R20" s="10">
        <f t="shared" si="15"/>
        <v>2178015616.5</v>
      </c>
      <c r="S20" s="9">
        <f t="shared" si="0"/>
        <v>0.2616875006015994</v>
      </c>
      <c r="T20" s="9">
        <f t="shared" si="0"/>
        <v>0.12997458575865109</v>
      </c>
      <c r="U20" s="9">
        <f t="shared" si="0"/>
        <v>0.12802783862060427</v>
      </c>
      <c r="V20" s="10">
        <f t="shared" ref="V20:X20" si="16">+V11+V13+V16+V19</f>
        <v>10870652319.73</v>
      </c>
      <c r="W20" s="9">
        <f t="shared" si="1"/>
        <v>0.63899731037171359</v>
      </c>
      <c r="X20" s="10">
        <f t="shared" si="16"/>
        <v>2240706306.6399999</v>
      </c>
      <c r="Y20" s="9">
        <f t="shared" si="2"/>
        <v>0.13171291484294834</v>
      </c>
    </row>
    <row r="21" spans="1:25" ht="52" x14ac:dyDescent="0.3">
      <c r="A21" s="32" t="s">
        <v>33</v>
      </c>
      <c r="B21" s="32" t="s">
        <v>34</v>
      </c>
      <c r="C21" s="32" t="s">
        <v>35</v>
      </c>
      <c r="D21" s="32" t="s">
        <v>36</v>
      </c>
      <c r="E21" s="32" t="s">
        <v>37</v>
      </c>
      <c r="F21" s="32" t="s">
        <v>30</v>
      </c>
      <c r="G21" s="32" t="s">
        <v>16</v>
      </c>
      <c r="H21" s="33" t="s">
        <v>38</v>
      </c>
      <c r="I21" s="7">
        <v>5313014625</v>
      </c>
      <c r="J21" s="7">
        <v>0</v>
      </c>
      <c r="K21" s="7">
        <v>0</v>
      </c>
      <c r="L21" s="7">
        <v>5313014625</v>
      </c>
      <c r="M21" s="7">
        <v>0</v>
      </c>
      <c r="N21" s="7">
        <v>3301907462</v>
      </c>
      <c r="O21" s="7">
        <v>2011107163</v>
      </c>
      <c r="P21" s="7">
        <v>2506226020</v>
      </c>
      <c r="Q21" s="7">
        <v>60758356</v>
      </c>
      <c r="R21" s="7">
        <v>27200785</v>
      </c>
      <c r="S21" s="6">
        <f t="shared" si="0"/>
        <v>0.47171449673922178</v>
      </c>
      <c r="T21" s="6">
        <f t="shared" si="0"/>
        <v>1.1435759223041853E-2</v>
      </c>
      <c r="U21" s="6">
        <f t="shared" si="0"/>
        <v>5.1196518210224204E-3</v>
      </c>
      <c r="V21" s="7">
        <f t="shared" si="3"/>
        <v>795681442</v>
      </c>
      <c r="W21" s="6">
        <f t="shared" si="1"/>
        <v>0.14976082283982042</v>
      </c>
      <c r="X21" s="7">
        <f t="shared" si="4"/>
        <v>2445467664</v>
      </c>
      <c r="Y21" s="6">
        <f t="shared" si="2"/>
        <v>0.46027873751617993</v>
      </c>
    </row>
    <row r="22" spans="1:25" ht="52" x14ac:dyDescent="0.3">
      <c r="A22" s="32" t="s">
        <v>33</v>
      </c>
      <c r="B22" s="32" t="s">
        <v>34</v>
      </c>
      <c r="C22" s="32" t="s">
        <v>35</v>
      </c>
      <c r="D22" s="32" t="s">
        <v>39</v>
      </c>
      <c r="E22" s="32" t="s">
        <v>37</v>
      </c>
      <c r="F22" s="32" t="s">
        <v>30</v>
      </c>
      <c r="G22" s="32" t="s">
        <v>16</v>
      </c>
      <c r="H22" s="33" t="s">
        <v>38</v>
      </c>
      <c r="I22" s="7">
        <v>10802532581</v>
      </c>
      <c r="J22" s="7">
        <v>0</v>
      </c>
      <c r="K22" s="7">
        <v>0</v>
      </c>
      <c r="L22" s="7">
        <v>10802532581</v>
      </c>
      <c r="M22" s="7">
        <v>0</v>
      </c>
      <c r="N22" s="7">
        <v>8370035451</v>
      </c>
      <c r="O22" s="7">
        <v>2432497130</v>
      </c>
      <c r="P22" s="7">
        <v>6429120949</v>
      </c>
      <c r="Q22" s="7">
        <v>214963511</v>
      </c>
      <c r="R22" s="7">
        <v>55162478</v>
      </c>
      <c r="S22" s="6">
        <f t="shared" si="0"/>
        <v>0.59514941526840093</v>
      </c>
      <c r="T22" s="6">
        <f t="shared" si="0"/>
        <v>1.9899362430814409E-2</v>
      </c>
      <c r="U22" s="6">
        <f t="shared" si="0"/>
        <v>5.1064394007959164E-3</v>
      </c>
      <c r="V22" s="7">
        <f t="shared" si="3"/>
        <v>1940914502</v>
      </c>
      <c r="W22" s="6">
        <f t="shared" si="1"/>
        <v>0.17967217293227805</v>
      </c>
      <c r="X22" s="7">
        <f t="shared" si="4"/>
        <v>6214157438</v>
      </c>
      <c r="Y22" s="6">
        <f t="shared" si="2"/>
        <v>0.57525005283758657</v>
      </c>
    </row>
    <row r="23" spans="1:25" ht="52" x14ac:dyDescent="0.3">
      <c r="A23" s="32" t="s">
        <v>33</v>
      </c>
      <c r="B23" s="32" t="s">
        <v>34</v>
      </c>
      <c r="C23" s="32" t="s">
        <v>35</v>
      </c>
      <c r="D23" s="32" t="s">
        <v>40</v>
      </c>
      <c r="E23" s="32" t="s">
        <v>37</v>
      </c>
      <c r="F23" s="32" t="s">
        <v>30</v>
      </c>
      <c r="G23" s="32" t="s">
        <v>16</v>
      </c>
      <c r="H23" s="33" t="s">
        <v>38</v>
      </c>
      <c r="I23" s="7">
        <v>6366631320</v>
      </c>
      <c r="J23" s="7">
        <v>0</v>
      </c>
      <c r="K23" s="7">
        <v>0</v>
      </c>
      <c r="L23" s="7">
        <v>6366631320</v>
      </c>
      <c r="M23" s="7">
        <v>0</v>
      </c>
      <c r="N23" s="7">
        <v>4200051571</v>
      </c>
      <c r="O23" s="7">
        <v>2166579749</v>
      </c>
      <c r="P23" s="7">
        <v>3164555665</v>
      </c>
      <c r="Q23" s="7">
        <v>118757092</v>
      </c>
      <c r="R23" s="7">
        <v>44703086</v>
      </c>
      <c r="S23" s="6">
        <f t="shared" si="0"/>
        <v>0.49705338756760303</v>
      </c>
      <c r="T23" s="6">
        <f t="shared" si="0"/>
        <v>1.8653049946042739E-2</v>
      </c>
      <c r="U23" s="6">
        <f t="shared" si="0"/>
        <v>7.0214661024222778E-3</v>
      </c>
      <c r="V23" s="7">
        <f t="shared" si="3"/>
        <v>1035495906</v>
      </c>
      <c r="W23" s="6">
        <f t="shared" si="1"/>
        <v>0.162644238994508</v>
      </c>
      <c r="X23" s="7">
        <f t="shared" si="4"/>
        <v>3045798573</v>
      </c>
      <c r="Y23" s="6">
        <f t="shared" si="2"/>
        <v>0.47840033762156026</v>
      </c>
    </row>
    <row r="24" spans="1:25" ht="52" x14ac:dyDescent="0.3">
      <c r="A24" s="32" t="s">
        <v>33</v>
      </c>
      <c r="B24" s="32" t="s">
        <v>34</v>
      </c>
      <c r="C24" s="32" t="s">
        <v>35</v>
      </c>
      <c r="D24" s="32" t="s">
        <v>41</v>
      </c>
      <c r="E24" s="32" t="s">
        <v>37</v>
      </c>
      <c r="F24" s="32" t="s">
        <v>30</v>
      </c>
      <c r="G24" s="32" t="s">
        <v>16</v>
      </c>
      <c r="H24" s="33" t="s">
        <v>38</v>
      </c>
      <c r="I24" s="7">
        <v>6900000000</v>
      </c>
      <c r="J24" s="7">
        <v>0</v>
      </c>
      <c r="K24" s="7">
        <v>0</v>
      </c>
      <c r="L24" s="7">
        <v>6900000000</v>
      </c>
      <c r="M24" s="7">
        <v>0</v>
      </c>
      <c r="N24" s="7">
        <v>3349369475</v>
      </c>
      <c r="O24" s="7">
        <v>3550630525</v>
      </c>
      <c r="P24" s="7">
        <v>2388454155</v>
      </c>
      <c r="Q24" s="7">
        <v>77532312</v>
      </c>
      <c r="R24" s="7">
        <v>36792041</v>
      </c>
      <c r="S24" s="6">
        <f t="shared" ref="S24:U28" si="17">+P24/$L24</f>
        <v>0.34615277608695655</v>
      </c>
      <c r="T24" s="6">
        <f t="shared" si="17"/>
        <v>1.1236566956521738E-2</v>
      </c>
      <c r="U24" s="6">
        <f t="shared" si="17"/>
        <v>5.3321798550724636E-3</v>
      </c>
      <c r="V24" s="7">
        <f t="shared" si="3"/>
        <v>960915320</v>
      </c>
      <c r="W24" s="6">
        <f t="shared" si="1"/>
        <v>0.13926308985507246</v>
      </c>
      <c r="X24" s="7">
        <f t="shared" si="4"/>
        <v>2310921843</v>
      </c>
      <c r="Y24" s="6">
        <f t="shared" si="2"/>
        <v>0.33491620913043479</v>
      </c>
    </row>
    <row r="25" spans="1:25" ht="52" x14ac:dyDescent="0.3">
      <c r="A25" s="32" t="s">
        <v>33</v>
      </c>
      <c r="B25" s="32" t="s">
        <v>34</v>
      </c>
      <c r="C25" s="32" t="s">
        <v>35</v>
      </c>
      <c r="D25" s="32" t="s">
        <v>42</v>
      </c>
      <c r="E25" s="32" t="s">
        <v>37</v>
      </c>
      <c r="F25" s="32" t="s">
        <v>30</v>
      </c>
      <c r="G25" s="32" t="s">
        <v>16</v>
      </c>
      <c r="H25" s="33" t="s">
        <v>38</v>
      </c>
      <c r="I25" s="7">
        <v>5267612000</v>
      </c>
      <c r="J25" s="7">
        <v>0</v>
      </c>
      <c r="K25" s="7">
        <v>0</v>
      </c>
      <c r="L25" s="7">
        <v>5267612000</v>
      </c>
      <c r="M25" s="7">
        <v>0</v>
      </c>
      <c r="N25" s="7">
        <v>3851883020</v>
      </c>
      <c r="O25" s="7">
        <v>1415728980</v>
      </c>
      <c r="P25" s="7">
        <v>3087634629</v>
      </c>
      <c r="Q25" s="7">
        <v>167192876</v>
      </c>
      <c r="R25" s="7">
        <v>33149176</v>
      </c>
      <c r="S25" s="6">
        <f t="shared" si="17"/>
        <v>0.58615452865548945</v>
      </c>
      <c r="T25" s="6">
        <f t="shared" si="17"/>
        <v>3.1739785694162741E-2</v>
      </c>
      <c r="U25" s="6">
        <f t="shared" si="17"/>
        <v>6.2930177849089873E-3</v>
      </c>
      <c r="V25" s="7">
        <f t="shared" si="3"/>
        <v>764248391</v>
      </c>
      <c r="W25" s="6">
        <f t="shared" si="1"/>
        <v>0.14508441225359803</v>
      </c>
      <c r="X25" s="7">
        <f t="shared" si="4"/>
        <v>2920441753</v>
      </c>
      <c r="Y25" s="6">
        <f t="shared" si="2"/>
        <v>0.55441474296132665</v>
      </c>
    </row>
    <row r="26" spans="1:25" ht="39" x14ac:dyDescent="0.3">
      <c r="A26" s="32" t="s">
        <v>33</v>
      </c>
      <c r="B26" s="32" t="s">
        <v>43</v>
      </c>
      <c r="C26" s="32" t="s">
        <v>35</v>
      </c>
      <c r="D26" s="32" t="s">
        <v>44</v>
      </c>
      <c r="E26" s="32" t="s">
        <v>45</v>
      </c>
      <c r="F26" s="32" t="s">
        <v>30</v>
      </c>
      <c r="G26" s="32" t="s">
        <v>16</v>
      </c>
      <c r="H26" s="33" t="s">
        <v>46</v>
      </c>
      <c r="I26" s="7">
        <v>4093510624</v>
      </c>
      <c r="J26" s="7">
        <v>0</v>
      </c>
      <c r="K26" s="7">
        <v>0</v>
      </c>
      <c r="L26" s="7">
        <v>4093510624</v>
      </c>
      <c r="M26" s="7">
        <v>0</v>
      </c>
      <c r="N26" s="7">
        <v>1246945845.1600001</v>
      </c>
      <c r="O26" s="7">
        <v>2846564778.8400002</v>
      </c>
      <c r="P26" s="7">
        <v>1245006353.1600001</v>
      </c>
      <c r="Q26" s="7">
        <v>19905057</v>
      </c>
      <c r="R26" s="7">
        <v>9057166</v>
      </c>
      <c r="S26" s="6">
        <f t="shared" si="17"/>
        <v>0.30414147354610604</v>
      </c>
      <c r="T26" s="6">
        <f t="shared" si="17"/>
        <v>4.8625883326887881E-3</v>
      </c>
      <c r="U26" s="6">
        <f t="shared" si="17"/>
        <v>2.2125668727713556E-3</v>
      </c>
      <c r="V26" s="7">
        <f t="shared" si="3"/>
        <v>1939492</v>
      </c>
      <c r="W26" s="6">
        <f t="shared" si="1"/>
        <v>4.7379674273443392E-4</v>
      </c>
      <c r="X26" s="7">
        <f t="shared" si="4"/>
        <v>1225101296.1600001</v>
      </c>
      <c r="Y26" s="6">
        <f t="shared" si="2"/>
        <v>0.29927888521341728</v>
      </c>
    </row>
    <row r="27" spans="1:25" x14ac:dyDescent="0.3">
      <c r="A27" s="30" t="s">
        <v>70</v>
      </c>
      <c r="B27" s="30"/>
      <c r="C27" s="30"/>
      <c r="D27" s="30"/>
      <c r="E27" s="30"/>
      <c r="F27" s="30"/>
      <c r="G27" s="30"/>
      <c r="H27" s="30"/>
      <c r="I27" s="10">
        <f t="shared" ref="I27:M27" si="18">SUM(I21:I26)</f>
        <v>38743301150</v>
      </c>
      <c r="J27" s="10">
        <f t="shared" si="18"/>
        <v>0</v>
      </c>
      <c r="K27" s="10">
        <f t="shared" si="18"/>
        <v>0</v>
      </c>
      <c r="L27" s="10">
        <f t="shared" si="18"/>
        <v>38743301150</v>
      </c>
      <c r="M27" s="10">
        <f t="shared" si="18"/>
        <v>0</v>
      </c>
      <c r="N27" s="10">
        <f t="shared" ref="N27:R27" si="19">SUM(N21:N26)</f>
        <v>24320192824.16</v>
      </c>
      <c r="O27" s="10">
        <f t="shared" si="19"/>
        <v>14423108325.84</v>
      </c>
      <c r="P27" s="10">
        <f t="shared" si="19"/>
        <v>18820997771.16</v>
      </c>
      <c r="Q27" s="10">
        <f t="shared" si="19"/>
        <v>659109204</v>
      </c>
      <c r="R27" s="10">
        <f t="shared" si="19"/>
        <v>206064732</v>
      </c>
      <c r="S27" s="9">
        <f t="shared" si="17"/>
        <v>0.48578714803604184</v>
      </c>
      <c r="T27" s="9">
        <f t="shared" si="17"/>
        <v>1.7012210741882021E-2</v>
      </c>
      <c r="U27" s="9">
        <f t="shared" si="17"/>
        <v>5.3187190013105016E-3</v>
      </c>
      <c r="V27" s="10">
        <f t="shared" ref="V27" si="20">SUM(V21:V26)</f>
        <v>5499195053</v>
      </c>
      <c r="W27" s="9">
        <f t="shared" si="1"/>
        <v>0.14193924858671988</v>
      </c>
      <c r="X27" s="10">
        <f t="shared" ref="X27" si="21">SUM(X21:X26)</f>
        <v>18161888567.16</v>
      </c>
      <c r="Y27" s="9">
        <f t="shared" si="2"/>
        <v>0.46877493729415981</v>
      </c>
    </row>
    <row r="28" spans="1:25" x14ac:dyDescent="0.3">
      <c r="A28" s="31" t="s">
        <v>71</v>
      </c>
      <c r="B28" s="31"/>
      <c r="C28" s="31"/>
      <c r="D28" s="31"/>
      <c r="E28" s="31"/>
      <c r="F28" s="31"/>
      <c r="G28" s="31"/>
      <c r="H28" s="31"/>
      <c r="I28" s="12">
        <f>SUM(I27,I20)</f>
        <v>55755348217</v>
      </c>
      <c r="J28" s="12">
        <f t="shared" ref="J28:R28" si="22">SUM(J27,J20)</f>
        <v>0</v>
      </c>
      <c r="K28" s="12">
        <f t="shared" si="22"/>
        <v>0</v>
      </c>
      <c r="L28" s="12">
        <f t="shared" si="22"/>
        <v>55755348217</v>
      </c>
      <c r="M28" s="12">
        <f t="shared" si="22"/>
        <v>1092000000</v>
      </c>
      <c r="N28" s="12">
        <f t="shared" si="22"/>
        <v>39642685220.970001</v>
      </c>
      <c r="O28" s="12">
        <f t="shared" si="22"/>
        <v>15020662996.030001</v>
      </c>
      <c r="P28" s="12">
        <f t="shared" si="22"/>
        <v>23272837848.239998</v>
      </c>
      <c r="Q28" s="12">
        <f t="shared" si="22"/>
        <v>2870242974.4400001</v>
      </c>
      <c r="R28" s="12">
        <f t="shared" si="22"/>
        <v>2384080348.5</v>
      </c>
      <c r="S28" s="11">
        <f t="shared" si="17"/>
        <v>0.41740996321396895</v>
      </c>
      <c r="T28" s="11">
        <f t="shared" si="17"/>
        <v>5.1479240399844778E-2</v>
      </c>
      <c r="U28" s="11">
        <f t="shared" si="17"/>
        <v>4.2759671040366411E-2</v>
      </c>
      <c r="V28" s="12">
        <f t="shared" ref="V28" si="23">SUM(V27,V20)</f>
        <v>16369847372.73</v>
      </c>
      <c r="W28" s="11">
        <f t="shared" si="1"/>
        <v>0.29360138347658593</v>
      </c>
      <c r="X28" s="12">
        <f t="shared" ref="X28" si="24">SUM(X27,X20)</f>
        <v>20402594873.799999</v>
      </c>
      <c r="Y28" s="11">
        <f t="shared" si="2"/>
        <v>0.36593072281412414</v>
      </c>
    </row>
    <row r="29" spans="1:25" x14ac:dyDescent="0.3">
      <c r="L29" s="34"/>
      <c r="V29" s="34"/>
    </row>
  </sheetData>
  <mergeCells count="32">
    <mergeCell ref="A28:H28"/>
    <mergeCell ref="A11:H11"/>
    <mergeCell ref="A13:H13"/>
    <mergeCell ref="A16:H16"/>
    <mergeCell ref="A19:H19"/>
    <mergeCell ref="A20:H20"/>
    <mergeCell ref="A27:H27"/>
    <mergeCell ref="N6:N7"/>
    <mergeCell ref="O6:O7"/>
    <mergeCell ref="P6:P7"/>
    <mergeCell ref="Q6:Q7"/>
    <mergeCell ref="R6:R7"/>
    <mergeCell ref="A1:Y1"/>
    <mergeCell ref="A2:Y2"/>
    <mergeCell ref="A3:Y3"/>
    <mergeCell ref="A4:Y4"/>
    <mergeCell ref="H6:H7"/>
    <mergeCell ref="I6:I7"/>
    <mergeCell ref="J6:J7"/>
    <mergeCell ref="K6:K7"/>
    <mergeCell ref="L6:L7"/>
    <mergeCell ref="M6:M7"/>
    <mergeCell ref="S6:U6"/>
    <mergeCell ref="V6:W6"/>
    <mergeCell ref="X6:Y6"/>
    <mergeCell ref="A6:A7"/>
    <mergeCell ref="B6:B7"/>
    <mergeCell ref="C6:C7"/>
    <mergeCell ref="D6:D7"/>
    <mergeCell ref="E6:E7"/>
    <mergeCell ref="F6:F7"/>
    <mergeCell ref="G6:G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CE11-AE5B-4580-AE19-18BDA62D206D}">
  <dimension ref="A1:N20"/>
  <sheetViews>
    <sheetView showGridLines="0" workbookViewId="0">
      <selection sqref="A1:N1"/>
    </sheetView>
  </sheetViews>
  <sheetFormatPr baseColWidth="10" defaultRowHeight="13" x14ac:dyDescent="0.3"/>
  <cols>
    <col min="1" max="4" width="5.453125" style="28" customWidth="1"/>
    <col min="5" max="5" width="4" style="28" bestFit="1" customWidth="1"/>
    <col min="6" max="6" width="6.36328125" style="28" customWidth="1"/>
    <col min="7" max="7" width="36.6328125" style="28" customWidth="1"/>
    <col min="8" max="8" width="15.08984375" style="28" customWidth="1"/>
    <col min="9" max="9" width="15.6328125" style="28" customWidth="1"/>
    <col min="10" max="10" width="17.26953125" style="28" customWidth="1"/>
    <col min="11" max="11" width="6.7265625" style="28" customWidth="1"/>
    <col min="12" max="12" width="6.453125" style="28" customWidth="1"/>
    <col min="13" max="13" width="15.453125" style="28" customWidth="1"/>
    <col min="14" max="14" width="9.54296875" style="28" customWidth="1"/>
    <col min="15" max="16384" width="10.90625" style="28"/>
  </cols>
  <sheetData>
    <row r="1" spans="1:14" x14ac:dyDescent="0.3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3">
      <c r="A2" s="25" t="s">
        <v>82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3">
      <c r="A3" s="26" t="s">
        <v>62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3">
      <c r="A4" s="26" t="s">
        <v>63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3">
      <c r="A5" s="27" t="s">
        <v>0</v>
      </c>
      <c r="B5" s="27" t="s">
        <v>0</v>
      </c>
      <c r="C5" s="27" t="s">
        <v>0</v>
      </c>
      <c r="D5" s="27" t="s">
        <v>0</v>
      </c>
      <c r="E5" s="27" t="s">
        <v>0</v>
      </c>
      <c r="F5" s="27" t="s">
        <v>0</v>
      </c>
      <c r="G5" s="27" t="s">
        <v>0</v>
      </c>
      <c r="H5" s="27" t="s">
        <v>0</v>
      </c>
      <c r="I5" s="27" t="s">
        <v>0</v>
      </c>
      <c r="J5" s="27" t="s">
        <v>0</v>
      </c>
      <c r="K5" s="51"/>
      <c r="L5" s="51"/>
      <c r="N5" s="51"/>
    </row>
    <row r="6" spans="1:14" ht="14.5" customHeight="1" x14ac:dyDescent="0.3">
      <c r="A6" s="13" t="s">
        <v>1</v>
      </c>
      <c r="B6" s="13" t="s">
        <v>2</v>
      </c>
      <c r="C6" s="13" t="s">
        <v>3</v>
      </c>
      <c r="D6" s="13" t="s">
        <v>4</v>
      </c>
      <c r="E6" s="13" t="s">
        <v>6</v>
      </c>
      <c r="F6" s="13" t="s">
        <v>7</v>
      </c>
      <c r="G6" s="14" t="s">
        <v>8</v>
      </c>
      <c r="H6" s="15" t="s">
        <v>78</v>
      </c>
      <c r="I6" s="15" t="s">
        <v>79</v>
      </c>
      <c r="J6" s="15" t="s">
        <v>12</v>
      </c>
      <c r="K6" s="35" t="s">
        <v>47</v>
      </c>
      <c r="L6" s="36"/>
      <c r="M6" s="35" t="s">
        <v>80</v>
      </c>
      <c r="N6" s="36"/>
    </row>
    <row r="7" spans="1:14" x14ac:dyDescent="0.3">
      <c r="A7" s="19"/>
      <c r="B7" s="19"/>
      <c r="C7" s="19"/>
      <c r="D7" s="19"/>
      <c r="E7" s="19"/>
      <c r="F7" s="19"/>
      <c r="G7" s="20"/>
      <c r="H7" s="21"/>
      <c r="I7" s="21"/>
      <c r="J7" s="21"/>
      <c r="K7" s="4" t="s">
        <v>50</v>
      </c>
      <c r="L7" s="4" t="s">
        <v>51</v>
      </c>
      <c r="M7" s="4" t="s">
        <v>53</v>
      </c>
      <c r="N7" s="4" t="s">
        <v>54</v>
      </c>
    </row>
    <row r="8" spans="1:14" x14ac:dyDescent="0.3">
      <c r="A8" s="32" t="s">
        <v>13</v>
      </c>
      <c r="B8" s="32" t="s">
        <v>14</v>
      </c>
      <c r="C8" s="32" t="s">
        <v>14</v>
      </c>
      <c r="D8" s="32" t="s">
        <v>18</v>
      </c>
      <c r="E8" s="32" t="s">
        <v>15</v>
      </c>
      <c r="F8" s="32" t="s">
        <v>16</v>
      </c>
      <c r="G8" s="33" t="s">
        <v>19</v>
      </c>
      <c r="H8" s="7">
        <v>167899956</v>
      </c>
      <c r="I8" s="7">
        <v>167899956</v>
      </c>
      <c r="J8" s="7">
        <v>167899956</v>
      </c>
      <c r="K8" s="52">
        <f>+I8/H8</f>
        <v>1</v>
      </c>
      <c r="L8" s="52">
        <f>+J8/H8</f>
        <v>1</v>
      </c>
      <c r="M8" s="7">
        <f>+H8-I8</f>
        <v>0</v>
      </c>
      <c r="N8" s="37">
        <f>+M8/H8</f>
        <v>0</v>
      </c>
    </row>
    <row r="9" spans="1:14" x14ac:dyDescent="0.3">
      <c r="A9" s="41" t="s">
        <v>65</v>
      </c>
      <c r="B9" s="42"/>
      <c r="C9" s="42"/>
      <c r="D9" s="42"/>
      <c r="E9" s="42"/>
      <c r="F9" s="42"/>
      <c r="G9" s="43"/>
      <c r="H9" s="44">
        <f>+H8</f>
        <v>167899956</v>
      </c>
      <c r="I9" s="44">
        <f t="shared" ref="I9:J9" si="0">+I8</f>
        <v>167899956</v>
      </c>
      <c r="J9" s="44">
        <f t="shared" si="0"/>
        <v>167899956</v>
      </c>
      <c r="K9" s="53">
        <f>+I9/H9</f>
        <v>1</v>
      </c>
      <c r="L9" s="53">
        <f>+J9/H9</f>
        <v>1</v>
      </c>
      <c r="M9" s="39">
        <f>+H9-I9</f>
        <v>0</v>
      </c>
      <c r="N9" s="38">
        <f>+M9/H9</f>
        <v>0</v>
      </c>
    </row>
    <row r="10" spans="1:14" x14ac:dyDescent="0.3">
      <c r="A10" s="32" t="s">
        <v>13</v>
      </c>
      <c r="B10" s="32" t="s">
        <v>18</v>
      </c>
      <c r="C10" s="32"/>
      <c r="D10" s="32"/>
      <c r="E10" s="32" t="s">
        <v>15</v>
      </c>
      <c r="F10" s="32" t="s">
        <v>16</v>
      </c>
      <c r="G10" s="33" t="s">
        <v>22</v>
      </c>
      <c r="H10" s="7">
        <v>83978743.219999999</v>
      </c>
      <c r="I10" s="7">
        <v>0</v>
      </c>
      <c r="J10" s="7">
        <v>0</v>
      </c>
      <c r="K10" s="37">
        <f t="shared" ref="K10:K20" si="1">+I10/H10</f>
        <v>0</v>
      </c>
      <c r="L10" s="37">
        <f t="shared" ref="L10:L20" si="2">+J10/H10</f>
        <v>0</v>
      </c>
      <c r="M10" s="7">
        <f t="shared" ref="M10:M18" si="3">+H10-I10</f>
        <v>83978743.219999999</v>
      </c>
      <c r="N10" s="52">
        <f t="shared" ref="N10:N20" si="4">+M10/H10</f>
        <v>1</v>
      </c>
    </row>
    <row r="11" spans="1:14" x14ac:dyDescent="0.3">
      <c r="A11" s="41" t="s">
        <v>81</v>
      </c>
      <c r="B11" s="42"/>
      <c r="C11" s="42"/>
      <c r="D11" s="42"/>
      <c r="E11" s="42"/>
      <c r="F11" s="42"/>
      <c r="G11" s="43"/>
      <c r="H11" s="44">
        <f>+H10</f>
        <v>83978743.219999999</v>
      </c>
      <c r="I11" s="44">
        <f t="shared" ref="I11:J11" si="5">+I10</f>
        <v>0</v>
      </c>
      <c r="J11" s="44">
        <f t="shared" si="5"/>
        <v>0</v>
      </c>
      <c r="K11" s="38">
        <f>+I11/H11</f>
        <v>0</v>
      </c>
      <c r="L11" s="38">
        <f>+J11/H11</f>
        <v>0</v>
      </c>
      <c r="M11" s="39">
        <f>+H11-I11</f>
        <v>83978743.219999999</v>
      </c>
      <c r="N11" s="53">
        <f>+M11/H11</f>
        <v>1</v>
      </c>
    </row>
    <row r="12" spans="1:14" x14ac:dyDescent="0.3">
      <c r="A12" s="45" t="s">
        <v>69</v>
      </c>
      <c r="B12" s="46"/>
      <c r="C12" s="46"/>
      <c r="D12" s="46"/>
      <c r="E12" s="46"/>
      <c r="F12" s="46"/>
      <c r="G12" s="47"/>
      <c r="H12" s="40">
        <f>+H9+H11</f>
        <v>251878699.22</v>
      </c>
      <c r="I12" s="40">
        <f t="shared" ref="I12:N12" si="6">+I9+I11</f>
        <v>167899956</v>
      </c>
      <c r="J12" s="40">
        <f t="shared" si="6"/>
        <v>167899956</v>
      </c>
      <c r="K12" s="54">
        <f t="shared" si="6"/>
        <v>1</v>
      </c>
      <c r="L12" s="54">
        <f t="shared" si="6"/>
        <v>1</v>
      </c>
      <c r="M12" s="40">
        <f t="shared" si="6"/>
        <v>83978743.219999999</v>
      </c>
      <c r="N12" s="54">
        <f t="shared" si="6"/>
        <v>1</v>
      </c>
    </row>
    <row r="13" spans="1:14" ht="26" x14ac:dyDescent="0.3">
      <c r="A13" s="32" t="s">
        <v>33</v>
      </c>
      <c r="B13" s="32" t="s">
        <v>34</v>
      </c>
      <c r="C13" s="32" t="s">
        <v>35</v>
      </c>
      <c r="D13" s="32" t="s">
        <v>36</v>
      </c>
      <c r="E13" s="32" t="s">
        <v>30</v>
      </c>
      <c r="F13" s="32" t="s">
        <v>16</v>
      </c>
      <c r="G13" s="33" t="s">
        <v>77</v>
      </c>
      <c r="H13" s="7">
        <v>648416180.98000002</v>
      </c>
      <c r="I13" s="7">
        <v>445994564.94999999</v>
      </c>
      <c r="J13" s="7">
        <v>436034795.94999999</v>
      </c>
      <c r="K13" s="37">
        <f t="shared" si="1"/>
        <v>0.68782146101896302</v>
      </c>
      <c r="L13" s="37">
        <f t="shared" si="2"/>
        <v>0.67246131225625472</v>
      </c>
      <c r="M13" s="7">
        <f t="shared" si="3"/>
        <v>202421616.03000003</v>
      </c>
      <c r="N13" s="37">
        <f t="shared" si="4"/>
        <v>0.31217853898103692</v>
      </c>
    </row>
    <row r="14" spans="1:14" ht="26" x14ac:dyDescent="0.3">
      <c r="A14" s="32" t="s">
        <v>33</v>
      </c>
      <c r="B14" s="32" t="s">
        <v>34</v>
      </c>
      <c r="C14" s="32" t="s">
        <v>35</v>
      </c>
      <c r="D14" s="32" t="s">
        <v>39</v>
      </c>
      <c r="E14" s="32" t="s">
        <v>30</v>
      </c>
      <c r="F14" s="32" t="s">
        <v>16</v>
      </c>
      <c r="G14" s="33" t="s">
        <v>76</v>
      </c>
      <c r="H14" s="7">
        <v>1405229846.6199999</v>
      </c>
      <c r="I14" s="7">
        <v>835118464.75999999</v>
      </c>
      <c r="J14" s="7">
        <v>688828595.75999999</v>
      </c>
      <c r="K14" s="37">
        <f t="shared" si="1"/>
        <v>0.59429314483229267</v>
      </c>
      <c r="L14" s="37">
        <f t="shared" si="2"/>
        <v>0.49018927217980729</v>
      </c>
      <c r="M14" s="7">
        <f t="shared" si="3"/>
        <v>570111381.8599999</v>
      </c>
      <c r="N14" s="37">
        <f t="shared" si="4"/>
        <v>0.40570685516770733</v>
      </c>
    </row>
    <row r="15" spans="1:14" ht="26" x14ac:dyDescent="0.3">
      <c r="A15" s="32" t="s">
        <v>33</v>
      </c>
      <c r="B15" s="32" t="s">
        <v>34</v>
      </c>
      <c r="C15" s="32" t="s">
        <v>35</v>
      </c>
      <c r="D15" s="32" t="s">
        <v>40</v>
      </c>
      <c r="E15" s="32" t="s">
        <v>30</v>
      </c>
      <c r="F15" s="32" t="s">
        <v>16</v>
      </c>
      <c r="G15" s="33" t="s">
        <v>75</v>
      </c>
      <c r="H15" s="7">
        <v>1277671334.3199999</v>
      </c>
      <c r="I15" s="7">
        <v>534724879.60000002</v>
      </c>
      <c r="J15" s="7">
        <v>497412114.60000002</v>
      </c>
      <c r="K15" s="37">
        <f t="shared" si="1"/>
        <v>0.41851520436951056</v>
      </c>
      <c r="L15" s="37">
        <f t="shared" si="2"/>
        <v>0.38931147724679277</v>
      </c>
      <c r="M15" s="7">
        <f t="shared" si="3"/>
        <v>742946454.71999991</v>
      </c>
      <c r="N15" s="37">
        <f t="shared" si="4"/>
        <v>0.58148479563048949</v>
      </c>
    </row>
    <row r="16" spans="1:14" ht="26" x14ac:dyDescent="0.3">
      <c r="A16" s="32" t="s">
        <v>33</v>
      </c>
      <c r="B16" s="32" t="s">
        <v>34</v>
      </c>
      <c r="C16" s="32" t="s">
        <v>35</v>
      </c>
      <c r="D16" s="32" t="s">
        <v>41</v>
      </c>
      <c r="E16" s="32" t="s">
        <v>30</v>
      </c>
      <c r="F16" s="32" t="s">
        <v>16</v>
      </c>
      <c r="G16" s="33" t="s">
        <v>74</v>
      </c>
      <c r="H16" s="7">
        <v>1209233706.99</v>
      </c>
      <c r="I16" s="7">
        <v>884873271</v>
      </c>
      <c r="J16" s="7">
        <v>726642200</v>
      </c>
      <c r="K16" s="37">
        <f t="shared" si="1"/>
        <v>0.73176364989246667</v>
      </c>
      <c r="L16" s="37">
        <f t="shared" si="2"/>
        <v>0.60091130093350031</v>
      </c>
      <c r="M16" s="7">
        <f t="shared" si="3"/>
        <v>324360435.99000001</v>
      </c>
      <c r="N16" s="37">
        <f t="shared" si="4"/>
        <v>0.26823635010753333</v>
      </c>
    </row>
    <row r="17" spans="1:14" ht="65" x14ac:dyDescent="0.3">
      <c r="A17" s="32" t="s">
        <v>33</v>
      </c>
      <c r="B17" s="32" t="s">
        <v>34</v>
      </c>
      <c r="C17" s="32" t="s">
        <v>35</v>
      </c>
      <c r="D17" s="32" t="s">
        <v>42</v>
      </c>
      <c r="E17" s="32" t="s">
        <v>30</v>
      </c>
      <c r="F17" s="32" t="s">
        <v>16</v>
      </c>
      <c r="G17" s="33" t="s">
        <v>73</v>
      </c>
      <c r="H17" s="7">
        <v>1016414443.73</v>
      </c>
      <c r="I17" s="7">
        <v>165099318.91999999</v>
      </c>
      <c r="J17" s="7">
        <v>159776726.91999999</v>
      </c>
      <c r="K17" s="37">
        <f t="shared" si="1"/>
        <v>0.16243307042560773</v>
      </c>
      <c r="L17" s="37">
        <f t="shared" si="2"/>
        <v>0.15719643488502316</v>
      </c>
      <c r="M17" s="7">
        <f t="shared" si="3"/>
        <v>851315124.81000006</v>
      </c>
      <c r="N17" s="37">
        <f t="shared" si="4"/>
        <v>0.83756692957439227</v>
      </c>
    </row>
    <row r="18" spans="1:14" ht="52" x14ac:dyDescent="0.3">
      <c r="A18" s="32" t="s">
        <v>33</v>
      </c>
      <c r="B18" s="32" t="s">
        <v>43</v>
      </c>
      <c r="C18" s="32" t="s">
        <v>35</v>
      </c>
      <c r="D18" s="32" t="s">
        <v>44</v>
      </c>
      <c r="E18" s="32" t="s">
        <v>30</v>
      </c>
      <c r="F18" s="32" t="s">
        <v>16</v>
      </c>
      <c r="G18" s="33" t="s">
        <v>72</v>
      </c>
      <c r="H18" s="7">
        <v>1405013233.29</v>
      </c>
      <c r="I18" s="7">
        <v>1331093412.05</v>
      </c>
      <c r="J18" s="7">
        <v>1296082490.0799999</v>
      </c>
      <c r="K18" s="37">
        <f t="shared" si="1"/>
        <v>0.94738852311952371</v>
      </c>
      <c r="L18" s="37">
        <f t="shared" si="2"/>
        <v>0.92246995214776295</v>
      </c>
      <c r="M18" s="7">
        <f t="shared" si="3"/>
        <v>73919821.24000001</v>
      </c>
      <c r="N18" s="37">
        <f t="shared" si="4"/>
        <v>5.2611476880476245E-2</v>
      </c>
    </row>
    <row r="19" spans="1:14" x14ac:dyDescent="0.3">
      <c r="A19" s="45" t="s">
        <v>70</v>
      </c>
      <c r="B19" s="46"/>
      <c r="C19" s="46"/>
      <c r="D19" s="46"/>
      <c r="E19" s="46"/>
      <c r="F19" s="46"/>
      <c r="G19" s="47"/>
      <c r="H19" s="40">
        <f>SUM(H13:H18)</f>
        <v>6961978745.9299994</v>
      </c>
      <c r="I19" s="40">
        <f t="shared" ref="I19:J19" si="7">SUM(I13:I18)</f>
        <v>4196903911.2799997</v>
      </c>
      <c r="J19" s="40">
        <f t="shared" si="7"/>
        <v>3804776923.3099999</v>
      </c>
      <c r="K19" s="9">
        <f t="shared" si="1"/>
        <v>0.60283204882426944</v>
      </c>
      <c r="L19" s="9">
        <f t="shared" si="2"/>
        <v>0.54650797742441948</v>
      </c>
      <c r="M19" s="40">
        <f t="shared" ref="M19" si="8">SUM(M13:M18)</f>
        <v>2765074834.6499996</v>
      </c>
      <c r="N19" s="9">
        <f t="shared" si="4"/>
        <v>0.3971679511757305</v>
      </c>
    </row>
    <row r="20" spans="1:14" x14ac:dyDescent="0.3">
      <c r="A20" s="48" t="s">
        <v>71</v>
      </c>
      <c r="B20" s="49"/>
      <c r="C20" s="49"/>
      <c r="D20" s="49"/>
      <c r="E20" s="49"/>
      <c r="F20" s="49"/>
      <c r="G20" s="50"/>
      <c r="H20" s="12">
        <f>+H12+H19</f>
        <v>7213857445.1499996</v>
      </c>
      <c r="I20" s="12">
        <f>+I12+I19</f>
        <v>4364803867.2799997</v>
      </c>
      <c r="J20" s="12">
        <f>+J12+J19</f>
        <v>3972676879.3099999</v>
      </c>
      <c r="K20" s="11">
        <f t="shared" si="1"/>
        <v>0.60505823693737282</v>
      </c>
      <c r="L20" s="11">
        <f t="shared" si="2"/>
        <v>0.55070077410261264</v>
      </c>
      <c r="M20" s="12">
        <f>+M12+M19</f>
        <v>2849053577.8699994</v>
      </c>
      <c r="N20" s="11">
        <f t="shared" si="4"/>
        <v>0.39494176306262707</v>
      </c>
    </row>
  </sheetData>
  <mergeCells count="21">
    <mergeCell ref="A9:G9"/>
    <mergeCell ref="A11:G11"/>
    <mergeCell ref="A12:G12"/>
    <mergeCell ref="A19:G19"/>
    <mergeCell ref="A20:G20"/>
    <mergeCell ref="A1:N1"/>
    <mergeCell ref="A2:N2"/>
    <mergeCell ref="A3:N3"/>
    <mergeCell ref="A4:N4"/>
    <mergeCell ref="G6:G7"/>
    <mergeCell ref="H6:H7"/>
    <mergeCell ref="I6:I7"/>
    <mergeCell ref="J6:J7"/>
    <mergeCell ref="K6:L6"/>
    <mergeCell ref="M6:N6"/>
    <mergeCell ref="A6:A7"/>
    <mergeCell ref="B6:B7"/>
    <mergeCell ref="C6:C7"/>
    <mergeCell ref="D6:D7"/>
    <mergeCell ref="E6:E7"/>
    <mergeCell ref="F6:F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Vigencia</vt:lpstr>
      <vt:lpstr>Reserva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Leydi Bibiana Patiño Amaya</cp:lastModifiedBy>
  <dcterms:created xsi:type="dcterms:W3CDTF">2024-03-01T15:30:54Z</dcterms:created>
  <dcterms:modified xsi:type="dcterms:W3CDTF">2024-03-11T22:16:11Z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