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Unidades compartidas\2. Vigencia 2024\3. INFORMES\6. Publicación Página Web\"/>
    </mc:Choice>
  </mc:AlternateContent>
  <xr:revisionPtr revIDLastSave="0" documentId="13_ncr:1_{748199B9-A302-475B-A180-BDF719F8D8C1}" xr6:coauthVersionLast="47" xr6:coauthVersionMax="47" xr10:uidLastSave="{00000000-0000-0000-0000-000000000000}"/>
  <bookViews>
    <workbookView xWindow="-120" yWindow="-120" windowWidth="20730" windowHeight="11040" activeTab="1" xr2:uid="{CBE8C46A-101E-45A7-AD9D-47AD3ABD21B6}"/>
  </bookViews>
  <sheets>
    <sheet name="Vigencia" sheetId="2" r:id="rId1"/>
    <sheet name="Reserv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N12" i="1" s="1"/>
  <c r="L12" i="1"/>
  <c r="K12" i="1"/>
  <c r="K11" i="1"/>
  <c r="K10" i="1"/>
  <c r="S20" i="2"/>
  <c r="S19" i="2"/>
  <c r="S13" i="2"/>
  <c r="S11" i="2"/>
  <c r="T8" i="2"/>
  <c r="S8" i="2"/>
  <c r="M13" i="1"/>
  <c r="M18" i="1"/>
  <c r="N18" i="1" s="1"/>
  <c r="L18" i="1"/>
  <c r="K18" i="1"/>
  <c r="M17" i="1"/>
  <c r="N17" i="1" s="1"/>
  <c r="L17" i="1"/>
  <c r="K17" i="1"/>
  <c r="M16" i="1"/>
  <c r="N16" i="1" s="1"/>
  <c r="L16" i="1"/>
  <c r="K16" i="1"/>
  <c r="M15" i="1"/>
  <c r="N15" i="1" s="1"/>
  <c r="L15" i="1"/>
  <c r="K15" i="1"/>
  <c r="M14" i="1"/>
  <c r="N14" i="1" s="1"/>
  <c r="L14" i="1"/>
  <c r="K14" i="1"/>
  <c r="M19" i="1"/>
  <c r="L13" i="1"/>
  <c r="K13" i="1"/>
  <c r="M10" i="1"/>
  <c r="N10" i="1" s="1"/>
  <c r="L10" i="1"/>
  <c r="M8" i="1"/>
  <c r="N8" i="1" s="1"/>
  <c r="L8" i="1"/>
  <c r="K8" i="1"/>
  <c r="J19" i="1"/>
  <c r="I19" i="1"/>
  <c r="H19" i="1"/>
  <c r="J11" i="1"/>
  <c r="I11" i="1"/>
  <c r="H11" i="1"/>
  <c r="J9" i="1"/>
  <c r="I9" i="1"/>
  <c r="H9" i="1"/>
  <c r="X26" i="2"/>
  <c r="Y26" i="2" s="1"/>
  <c r="V26" i="2"/>
  <c r="W26" i="2" s="1"/>
  <c r="U26" i="2"/>
  <c r="T26" i="2"/>
  <c r="S26" i="2"/>
  <c r="X25" i="2"/>
  <c r="Y25" i="2" s="1"/>
  <c r="V25" i="2"/>
  <c r="W25" i="2" s="1"/>
  <c r="U25" i="2"/>
  <c r="T25" i="2"/>
  <c r="S25" i="2"/>
  <c r="X24" i="2"/>
  <c r="Y24" i="2" s="1"/>
  <c r="V24" i="2"/>
  <c r="W24" i="2" s="1"/>
  <c r="U24" i="2"/>
  <c r="T24" i="2"/>
  <c r="S24" i="2"/>
  <c r="X23" i="2"/>
  <c r="Y23" i="2" s="1"/>
  <c r="V23" i="2"/>
  <c r="W23" i="2" s="1"/>
  <c r="U23" i="2"/>
  <c r="T23" i="2"/>
  <c r="S23" i="2"/>
  <c r="X22" i="2"/>
  <c r="Y22" i="2" s="1"/>
  <c r="V22" i="2"/>
  <c r="W22" i="2" s="1"/>
  <c r="U22" i="2"/>
  <c r="T22" i="2"/>
  <c r="S22" i="2"/>
  <c r="X21" i="2"/>
  <c r="Y21" i="2" s="1"/>
  <c r="V21" i="2"/>
  <c r="W21" i="2" s="1"/>
  <c r="U21" i="2"/>
  <c r="T21" i="2"/>
  <c r="S21" i="2"/>
  <c r="X18" i="2"/>
  <c r="Y18" i="2" s="1"/>
  <c r="W18" i="2"/>
  <c r="V18" i="2"/>
  <c r="U18" i="2"/>
  <c r="T18" i="2"/>
  <c r="S18" i="2"/>
  <c r="X17" i="2"/>
  <c r="Y17" i="2" s="1"/>
  <c r="V17" i="2"/>
  <c r="W17" i="2" s="1"/>
  <c r="U17" i="2"/>
  <c r="T17" i="2"/>
  <c r="S17" i="2"/>
  <c r="X15" i="2"/>
  <c r="Y15" i="2" s="1"/>
  <c r="V15" i="2"/>
  <c r="W15" i="2" s="1"/>
  <c r="U15" i="2"/>
  <c r="T15" i="2"/>
  <c r="S15" i="2"/>
  <c r="X14" i="2"/>
  <c r="Y14" i="2" s="1"/>
  <c r="V14" i="2"/>
  <c r="W14" i="2" s="1"/>
  <c r="U14" i="2"/>
  <c r="T14" i="2"/>
  <c r="S14" i="2"/>
  <c r="X12" i="2"/>
  <c r="Y12" i="2" s="1"/>
  <c r="V12" i="2"/>
  <c r="W12" i="2" s="1"/>
  <c r="U12" i="2"/>
  <c r="T12" i="2"/>
  <c r="S12" i="2"/>
  <c r="X10" i="2"/>
  <c r="Y10" i="2" s="1"/>
  <c r="V10" i="2"/>
  <c r="W10" i="2" s="1"/>
  <c r="U10" i="2"/>
  <c r="T10" i="2"/>
  <c r="S10" i="2"/>
  <c r="X9" i="2"/>
  <c r="Y9" i="2" s="1"/>
  <c r="V9" i="2"/>
  <c r="W9" i="2" s="1"/>
  <c r="U9" i="2"/>
  <c r="T9" i="2"/>
  <c r="S9" i="2"/>
  <c r="X8" i="2"/>
  <c r="Y8" i="2" s="1"/>
  <c r="V8" i="2"/>
  <c r="W8" i="2" s="1"/>
  <c r="U8" i="2"/>
  <c r="X11" i="2"/>
  <c r="Y11" i="2" s="1"/>
  <c r="X27" i="2"/>
  <c r="V27" i="2"/>
  <c r="R27" i="2"/>
  <c r="U27" i="2" s="1"/>
  <c r="Q27" i="2"/>
  <c r="T27" i="2" s="1"/>
  <c r="P27" i="2"/>
  <c r="S27" i="2" s="1"/>
  <c r="O27" i="2"/>
  <c r="N27" i="2"/>
  <c r="M27" i="2"/>
  <c r="L27" i="2"/>
  <c r="K27" i="2"/>
  <c r="J27" i="2"/>
  <c r="I27" i="2"/>
  <c r="X19" i="2"/>
  <c r="V19" i="2"/>
  <c r="R19" i="2"/>
  <c r="U19" i="2" s="1"/>
  <c r="Q19" i="2"/>
  <c r="T19" i="2" s="1"/>
  <c r="P19" i="2"/>
  <c r="O19" i="2"/>
  <c r="N19" i="2"/>
  <c r="M19" i="2"/>
  <c r="L19" i="2"/>
  <c r="K19" i="2"/>
  <c r="J19" i="2"/>
  <c r="I19" i="2"/>
  <c r="X16" i="2"/>
  <c r="V16" i="2"/>
  <c r="W16" i="2" s="1"/>
  <c r="R16" i="2"/>
  <c r="U16" i="2" s="1"/>
  <c r="Q16" i="2"/>
  <c r="T16" i="2" s="1"/>
  <c r="P16" i="2"/>
  <c r="S16" i="2" s="1"/>
  <c r="O16" i="2"/>
  <c r="N16" i="2"/>
  <c r="M16" i="2"/>
  <c r="L16" i="2"/>
  <c r="K16" i="2"/>
  <c r="J16" i="2"/>
  <c r="I16" i="2"/>
  <c r="V13" i="2"/>
  <c r="W13" i="2" s="1"/>
  <c r="R13" i="2"/>
  <c r="U13" i="2" s="1"/>
  <c r="Q13" i="2"/>
  <c r="T13" i="2" s="1"/>
  <c r="P13" i="2"/>
  <c r="O13" i="2"/>
  <c r="N13" i="2"/>
  <c r="M13" i="2"/>
  <c r="L13" i="2"/>
  <c r="K13" i="2"/>
  <c r="J13" i="2"/>
  <c r="I13" i="2"/>
  <c r="V11" i="2"/>
  <c r="W11" i="2" s="1"/>
  <c r="R11" i="2"/>
  <c r="U11" i="2" s="1"/>
  <c r="Q11" i="2"/>
  <c r="T11" i="2" s="1"/>
  <c r="P11" i="2"/>
  <c r="O11" i="2"/>
  <c r="O20" i="2" s="1"/>
  <c r="N11" i="2"/>
  <c r="M11" i="2"/>
  <c r="L11" i="2"/>
  <c r="K11" i="2"/>
  <c r="J11" i="2"/>
  <c r="I11" i="2"/>
  <c r="N13" i="1" l="1"/>
  <c r="K9" i="1"/>
  <c r="H12" i="1"/>
  <c r="I12" i="1"/>
  <c r="I20" i="1" s="1"/>
  <c r="K20" i="1" s="1"/>
  <c r="J12" i="1"/>
  <c r="K19" i="1"/>
  <c r="M11" i="1"/>
  <c r="N11" i="1" s="1"/>
  <c r="H20" i="1"/>
  <c r="J20" i="1"/>
  <c r="M9" i="1"/>
  <c r="N9" i="1" s="1"/>
  <c r="L9" i="1"/>
  <c r="L20" i="1"/>
  <c r="L19" i="1"/>
  <c r="N19" i="1"/>
  <c r="L11" i="1"/>
  <c r="X13" i="2"/>
  <c r="Y13" i="2" s="1"/>
  <c r="Q20" i="2"/>
  <c r="N20" i="2"/>
  <c r="N28" i="2" s="1"/>
  <c r="O28" i="2"/>
  <c r="I28" i="2"/>
  <c r="R20" i="2"/>
  <c r="J28" i="2"/>
  <c r="V28" i="2"/>
  <c r="K28" i="2"/>
  <c r="W27" i="2"/>
  <c r="Y16" i="2"/>
  <c r="Y27" i="2"/>
  <c r="I20" i="2"/>
  <c r="J20" i="2"/>
  <c r="V20" i="2"/>
  <c r="K20" i="2"/>
  <c r="X20" i="2"/>
  <c r="L20" i="2"/>
  <c r="T20" i="2" s="1"/>
  <c r="M20" i="2"/>
  <c r="M28" i="2" s="1"/>
  <c r="Q28" i="2"/>
  <c r="P20" i="2"/>
  <c r="X28" i="2"/>
  <c r="W19" i="2"/>
  <c r="Y19" i="2"/>
  <c r="M20" i="1" l="1"/>
  <c r="N20" i="1" s="1"/>
  <c r="U20" i="2"/>
  <c r="W20" i="2"/>
  <c r="R28" i="2"/>
  <c r="Y20" i="2"/>
  <c r="L28" i="2"/>
  <c r="Y28" i="2" s="1"/>
  <c r="P28" i="2"/>
  <c r="S28" i="2" s="1"/>
  <c r="T28" i="2"/>
  <c r="U28" i="2" l="1"/>
  <c r="W28" i="2"/>
</calcChain>
</file>

<file path=xl/sharedStrings.xml><?xml version="1.0" encoding="utf-8"?>
<sst xmlns="http://schemas.openxmlformats.org/spreadsheetml/2006/main" count="248" uniqueCount="83">
  <si>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</si>
  <si>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</si>
  <si>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</si>
  <si>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</si>
  <si>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</si>
  <si>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</si>
  <si>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</si>
  <si>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</si>
  <si>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</si>
  <si>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COMPROMISO</t>
  </si>
  <si>
    <t>OBLIGACION</t>
  </si>
  <si>
    <t>PAGOS</t>
  </si>
  <si>
    <t>A</t>
  </si>
  <si>
    <t>01</t>
  </si>
  <si>
    <t>02</t>
  </si>
  <si>
    <t>10</t>
  </si>
  <si>
    <t>CSF</t>
  </si>
  <si>
    <t>CONTRIBUCIONES INHERENTES A LA NÓMINA</t>
  </si>
  <si>
    <t>ADQUISICIÓN DE BIENES  Y SERVICIOS</t>
  </si>
  <si>
    <t>C</t>
  </si>
  <si>
    <t>4101</t>
  </si>
  <si>
    <t>1500</t>
  </si>
  <si>
    <t>15</t>
  </si>
  <si>
    <t>11</t>
  </si>
  <si>
    <t>DIVULGACION DE ACCIONES DE MEMORIA HISTORICA A NIVEL NACIONAL  NACIONAL</t>
  </si>
  <si>
    <t>16</t>
  </si>
  <si>
    <t>IMPLEMENTACION DE LAS ACCIONES DE MEMORIA HISTORICA A NIVEL   NACIONAL</t>
  </si>
  <si>
    <t>17</t>
  </si>
  <si>
    <t>FORTALECIMIENTO DE PROCESOS DE MEMORIA HISTORICA A NIVEL  NACIONAL</t>
  </si>
  <si>
    <t>18</t>
  </si>
  <si>
    <t>IMPLEMENTACION DE ACCIONES DEL MUSEO DE MEMORIA A NIVEL  NACIONAL</t>
  </si>
  <si>
    <t>19</t>
  </si>
  <si>
    <t>CONSOLIDACION DEL ARCHIVO DE LOS DERECHOS HUMANOS, MEMORIA HISTORICA Y CONFLICTO ARMADO Y COLECCIONES DE DERECHOS HUMANOS Y DERECHO INTERNACIONAL HUMANITARIO.  NACIONAL</t>
  </si>
  <si>
    <t>4199</t>
  </si>
  <si>
    <t>2</t>
  </si>
  <si>
    <t>CONSOLIDACION DE LA PLATAFORMA TECNOLOGICA PARA LA ADECUADA GESTION DE LA INFORMACION DEL CENTRO NACIONAL DE MEMORIA HISTORICA A NIVEL   NACIONAL</t>
  </si>
  <si>
    <t>CDP</t>
  </si>
  <si>
    <t>SALARIO</t>
  </si>
  <si>
    <t>03</t>
  </si>
  <si>
    <t>REMUNERACIONES NO CONSTITUTIVAS DE FACTOR SALARIAL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</si>
  <si>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</si>
  <si>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</si>
  <si>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</si>
  <si>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</si>
  <si>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</si>
  <si>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</si>
  <si>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</si>
  <si>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</si>
  <si>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CUOTA DE FISCALIZACIÓN Y AUDITAJE</t>
  </si>
  <si>
    <t>53107A</t>
  </si>
  <si>
    <t>5. CONVERGENCIA REGIONAL / A. DIÁLOGO, MEMORIA, CONVIVENCIA Y RECONCILIACIÓN PARA LA RECONSTRUCCIÓN DEL TEJIDO SOCIAL</t>
  </si>
  <si>
    <t>53105B</t>
  </si>
  <si>
    <t>5. CONVERGENCIA REGIONAL / B. ENTIDADES PÚBLICAS TERRITORIALES Y NACIONALES FORTALECIDAS</t>
  </si>
  <si>
    <t>CENTRO NACIONAL DE MEMORIA HISTÓRICA</t>
  </si>
  <si>
    <t>SECCION: 41-05-00</t>
  </si>
  <si>
    <t>CIFRAS EN PESOS</t>
  </si>
  <si>
    <t>EJECUCION PRESUPUESTO DE GASTOS A 31 DE MARZO DE 2024</t>
  </si>
  <si>
    <t>APROPIACIÓN INICIAL</t>
  </si>
  <si>
    <t>APROPIACIÓN ADICIONADA</t>
  </si>
  <si>
    <t>APROPIACIÓN REDUCIDA</t>
  </si>
  <si>
    <t>APROPIACIÓN VIGENTE</t>
  </si>
  <si>
    <t>APROPIACIÓN BLOQUEADA</t>
  </si>
  <si>
    <t>APROPIACIÓN DISPONIBLE</t>
  </si>
  <si>
    <t>% EJECUCIÓN</t>
  </si>
  <si>
    <t>CDP por comprometer</t>
  </si>
  <si>
    <t>Compromisos por Obligar</t>
  </si>
  <si>
    <t>Comp.</t>
  </si>
  <si>
    <t>Oblig.</t>
  </si>
  <si>
    <t>Pagos</t>
  </si>
  <si>
    <t>Valor</t>
  </si>
  <si>
    <t>%</t>
  </si>
  <si>
    <t>TOTAL GASTOS DE PERSONAL</t>
  </si>
  <si>
    <t>TOTAL ADQUISICIÓN DE BIENES Y SERVICIOS</t>
  </si>
  <si>
    <t>TOTAL TRANSFERENCIAS CORRIENTES</t>
  </si>
  <si>
    <t>TOTAL GASTOS POR TRIBUTOS, MULTAS, SANCIONES E INTERESES DE MORA</t>
  </si>
  <si>
    <t>TOTAL FUNCIONAMIENTO</t>
  </si>
  <si>
    <t>TOTAL INVERSIÓN</t>
  </si>
  <si>
    <t>TOTAL EJECUCION PRESUPUESTO DE GASTOS</t>
  </si>
  <si>
    <t>EJECUCION RESERVA PRESUPUESTAL A 31 DE MARZO DE 2024</t>
  </si>
  <si>
    <t>VALOR RESERVA PRESUPUESTAL</t>
  </si>
  <si>
    <t>OBLIGACIÓN</t>
  </si>
  <si>
    <t>RESERVA POR OBLIGAR</t>
  </si>
  <si>
    <t>TOTAL TOTAL ADQUISICIÓN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</si>
</sst>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\ #,##0.00;\-&quot;$&quot;\ #,##0.00"/>
    <numFmt numFmtId="43" formatCode="_-* #,##0.00_-;\-* #,##0.00_-;_-* &quot;-&quot;??_-;_-@_-"/>
    <numFmt numFmtId="164" formatCode="[$-1240A]&quot;$&quot;\ #,##0.00;\-&quot;$&quot;\ #,##0.00"/>
    <numFmt numFmtId="165" formatCode="0.0%"/>
  </numFmts>
  <fonts count="10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rgb="FFD3D3D3"/>
      </right>
      <top style="thin">
        <color theme="0" tint="-0.1499679555650502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theme="0" tint="-0.14996795556505021"/>
      </top>
      <bottom/>
      <diagonal/>
    </border>
    <border>
      <left style="thin">
        <color rgb="FFD3D3D3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theme="0" tint="-0.14996795556505021"/>
      </right>
      <top/>
      <bottom style="thin">
        <color rgb="FFD3D3D3"/>
      </bottom>
      <diagonal/>
    </border>
    <border>
      <left style="thin">
        <color theme="0" tint="-0.14996795556505021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theme="0" tint="-0.14996795556505021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164" fontId="5" fillId="0" borderId="1" xfId="0" applyNumberFormat="1" applyFont="1" applyBorder="1" applyAlignment="1">
      <alignment horizontal="right" vertical="center" wrapText="1" readingOrder="1"/>
    </xf>
    <xf numFmtId="0" fontId="3" fillId="0" borderId="0" xfId="3" applyFont="1" applyAlignment="1">
      <alignment horizontal="center" vertical="center" wrapText="1" readingOrder="1"/>
    </xf>
    <xf numFmtId="0" fontId="4" fillId="0" borderId="0" xfId="3" applyFont="1"/>
    <xf numFmtId="0" fontId="5" fillId="0" borderId="1" xfId="3" applyFont="1" applyBorder="1" applyAlignment="1">
      <alignment horizontal="center" vertical="center" wrapText="1" readingOrder="1"/>
    </xf>
    <xf numFmtId="0" fontId="5" fillId="0" borderId="1" xfId="3" applyFont="1" applyBorder="1" applyAlignment="1">
      <alignment horizontal="left" vertical="center" wrapText="1" readingOrder="1"/>
    </xf>
    <xf numFmtId="164" fontId="5" fillId="0" borderId="1" xfId="3" applyNumberFormat="1" applyFont="1" applyBorder="1" applyAlignment="1">
      <alignment horizontal="right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8" fillId="0" borderId="0" xfId="0" applyFont="1"/>
    <xf numFmtId="165" fontId="7" fillId="2" borderId="8" xfId="2" applyNumberFormat="1" applyFont="1" applyFill="1" applyBorder="1" applyAlignment="1">
      <alignment horizontal="center" vertical="center" wrapText="1" readingOrder="1"/>
    </xf>
    <xf numFmtId="7" fontId="7" fillId="2" borderId="8" xfId="1" applyNumberFormat="1" applyFont="1" applyFill="1" applyBorder="1" applyAlignment="1">
      <alignment horizontal="right" vertical="center" wrapText="1" readingOrder="1"/>
    </xf>
    <xf numFmtId="7" fontId="7" fillId="3" borderId="8" xfId="1" applyNumberFormat="1" applyFont="1" applyFill="1" applyBorder="1" applyAlignment="1">
      <alignment horizontal="right" vertical="center" wrapText="1" readingOrder="1"/>
    </xf>
    <xf numFmtId="165" fontId="7" fillId="3" borderId="8" xfId="2" applyNumberFormat="1" applyFont="1" applyFill="1" applyBorder="1" applyAlignment="1">
      <alignment horizontal="center" vertical="center" wrapText="1" readingOrder="1"/>
    </xf>
    <xf numFmtId="7" fontId="7" fillId="4" borderId="8" xfId="1" applyNumberFormat="1" applyFont="1" applyFill="1" applyBorder="1" applyAlignment="1">
      <alignment horizontal="right" vertical="center" wrapText="1" readingOrder="1"/>
    </xf>
    <xf numFmtId="165" fontId="7" fillId="4" borderId="8" xfId="2" applyNumberFormat="1" applyFont="1" applyFill="1" applyBorder="1" applyAlignment="1">
      <alignment horizontal="center" vertical="center" wrapText="1" readingOrder="1"/>
    </xf>
    <xf numFmtId="165" fontId="9" fillId="0" borderId="8" xfId="2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Border="1" applyAlignment="1">
      <alignment horizontal="right" vertical="center" wrapText="1" readingOrder="1"/>
    </xf>
    <xf numFmtId="7" fontId="4" fillId="0" borderId="0" xfId="3" applyNumberFormat="1" applyFont="1"/>
    <xf numFmtId="165" fontId="8" fillId="0" borderId="0" xfId="2" applyNumberFormat="1" applyFont="1" applyAlignment="1">
      <alignment horizontal="center"/>
    </xf>
    <xf numFmtId="164" fontId="7" fillId="2" borderId="8" xfId="0" applyNumberFormat="1" applyFont="1" applyFill="1" applyBorder="1" applyAlignment="1">
      <alignment vertical="center" wrapText="1" readingOrder="1"/>
    </xf>
    <xf numFmtId="9" fontId="7" fillId="2" borderId="1" xfId="2" applyFont="1" applyFill="1" applyBorder="1" applyAlignment="1">
      <alignment horizontal="center" vertical="center" wrapText="1" readingOrder="1"/>
    </xf>
    <xf numFmtId="164" fontId="7" fillId="2" borderId="1" xfId="0" applyNumberFormat="1" applyFont="1" applyFill="1" applyBorder="1" applyAlignment="1">
      <alignment horizontal="right" vertical="center" wrapText="1" readingOrder="1"/>
    </xf>
    <xf numFmtId="165" fontId="7" fillId="2" borderId="1" xfId="2" applyNumberFormat="1" applyFont="1" applyFill="1" applyBorder="1" applyAlignment="1">
      <alignment horizontal="center" vertical="center" wrapText="1" readingOrder="1"/>
    </xf>
    <xf numFmtId="7" fontId="7" fillId="3" borderId="8" xfId="0" applyNumberFormat="1" applyFont="1" applyFill="1" applyBorder="1" applyAlignment="1">
      <alignment vertical="center" wrapText="1" readingOrder="1"/>
    </xf>
    <xf numFmtId="9" fontId="7" fillId="3" borderId="8" xfId="2" applyFont="1" applyFill="1" applyBorder="1" applyAlignment="1">
      <alignment horizontal="center" vertical="center" wrapText="1" readingOrder="1"/>
    </xf>
    <xf numFmtId="9" fontId="9" fillId="0" borderId="1" xfId="2" applyFont="1" applyBorder="1" applyAlignment="1">
      <alignment horizontal="center" vertical="center" wrapText="1" readingOrder="1"/>
    </xf>
    <xf numFmtId="165" fontId="9" fillId="0" borderId="1" xfId="2" applyNumberFormat="1" applyFont="1" applyBorder="1" applyAlignment="1">
      <alignment horizontal="center" vertical="center" wrapText="1" readingOrder="1"/>
    </xf>
    <xf numFmtId="7" fontId="4" fillId="0" borderId="0" xfId="0" applyNumberFormat="1" applyFont="1"/>
    <xf numFmtId="0" fontId="7" fillId="2" borderId="8" xfId="0" applyFont="1" applyFill="1" applyBorder="1" applyAlignment="1">
      <alignment horizontal="right" vertical="center" wrapText="1" readingOrder="1"/>
    </xf>
    <xf numFmtId="0" fontId="7" fillId="3" borderId="8" xfId="0" applyFont="1" applyFill="1" applyBorder="1" applyAlignment="1">
      <alignment horizontal="right" vertical="center" wrapText="1" readingOrder="1"/>
    </xf>
    <xf numFmtId="0" fontId="7" fillId="4" borderId="8" xfId="0" applyFont="1" applyFill="1" applyBorder="1" applyAlignment="1">
      <alignment horizontal="right" vertical="center" wrapText="1" readingOrder="1"/>
    </xf>
    <xf numFmtId="165" fontId="6" fillId="2" borderId="8" xfId="2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7" fillId="2" borderId="15" xfId="0" applyFont="1" applyFill="1" applyBorder="1" applyAlignment="1">
      <alignment horizontal="right" vertical="center" wrapText="1" readingOrder="1"/>
    </xf>
    <xf numFmtId="0" fontId="7" fillId="2" borderId="16" xfId="0" applyFont="1" applyFill="1" applyBorder="1" applyAlignment="1">
      <alignment horizontal="right" vertical="center" wrapText="1" readingOrder="1"/>
    </xf>
    <xf numFmtId="0" fontId="7" fillId="2" borderId="17" xfId="0" applyFont="1" applyFill="1" applyBorder="1" applyAlignment="1">
      <alignment horizontal="right" vertical="center" wrapText="1" readingOrder="1"/>
    </xf>
    <xf numFmtId="43" fontId="7" fillId="2" borderId="4" xfId="1" applyFont="1" applyFill="1" applyBorder="1" applyAlignment="1">
      <alignment horizontal="center" vertical="center" wrapText="1" readingOrder="1"/>
    </xf>
    <xf numFmtId="43" fontId="7" fillId="2" borderId="12" xfId="1" applyFont="1" applyFill="1" applyBorder="1" applyAlignment="1">
      <alignment horizontal="center" vertical="center" wrapText="1" readingOrder="1"/>
    </xf>
    <xf numFmtId="0" fontId="7" fillId="2" borderId="5" xfId="0" applyFont="1" applyFill="1" applyBorder="1" applyAlignment="1">
      <alignment horizontal="center" vertical="center" wrapText="1" readingOrder="1"/>
    </xf>
    <xf numFmtId="0" fontId="7" fillId="2" borderId="12" xfId="0" applyFont="1" applyFill="1" applyBorder="1" applyAlignment="1">
      <alignment horizontal="center" vertical="center" wrapText="1" readingOrder="1"/>
    </xf>
    <xf numFmtId="0" fontId="7" fillId="2" borderId="6" xfId="0" applyFont="1" applyFill="1" applyBorder="1" applyAlignment="1">
      <alignment horizontal="center" vertical="center" wrapText="1" readingOrder="1"/>
    </xf>
    <xf numFmtId="0" fontId="7" fillId="2" borderId="13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7" fillId="2" borderId="10" xfId="0" applyFont="1" applyFill="1" applyBorder="1" applyAlignment="1">
      <alignment horizontal="center" vertical="center" wrapText="1" readingOrder="1"/>
    </xf>
    <xf numFmtId="0" fontId="7" fillId="2" borderId="7" xfId="0" applyFont="1" applyFill="1" applyBorder="1" applyAlignment="1">
      <alignment horizontal="center" vertical="center" wrapText="1" readingOrder="1"/>
    </xf>
    <xf numFmtId="0" fontId="7" fillId="2" borderId="14" xfId="0" applyFont="1" applyFill="1" applyBorder="1" applyAlignment="1">
      <alignment horizontal="center" vertical="center" wrapText="1" readingOrder="1"/>
    </xf>
    <xf numFmtId="0" fontId="7" fillId="2" borderId="3" xfId="0" applyFont="1" applyFill="1" applyBorder="1" applyAlignment="1">
      <alignment horizontal="center" vertical="center" wrapText="1" readingOrder="1"/>
    </xf>
    <xf numFmtId="0" fontId="7" fillId="2" borderId="11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7" fillId="3" borderId="15" xfId="0" applyFont="1" applyFill="1" applyBorder="1" applyAlignment="1">
      <alignment horizontal="right" vertical="center" wrapText="1" readingOrder="1"/>
    </xf>
    <xf numFmtId="0" fontId="7" fillId="3" borderId="16" xfId="0" applyFont="1" applyFill="1" applyBorder="1" applyAlignment="1">
      <alignment horizontal="right" vertical="center" wrapText="1" readingOrder="1"/>
    </xf>
    <xf numFmtId="0" fontId="7" fillId="3" borderId="17" xfId="0" applyFont="1" applyFill="1" applyBorder="1" applyAlignment="1">
      <alignment horizontal="right" vertical="center" wrapText="1" readingOrder="1"/>
    </xf>
    <xf numFmtId="0" fontId="7" fillId="4" borderId="15" xfId="0" applyFont="1" applyFill="1" applyBorder="1" applyAlignment="1">
      <alignment horizontal="right" vertical="center" wrapText="1" readingOrder="1"/>
    </xf>
    <xf numFmtId="0" fontId="7" fillId="4" borderId="16" xfId="0" applyFont="1" applyFill="1" applyBorder="1" applyAlignment="1">
      <alignment horizontal="right" vertical="center" wrapText="1" readingOrder="1"/>
    </xf>
    <xf numFmtId="0" fontId="7" fillId="4" borderId="17" xfId="0" applyFont="1" applyFill="1" applyBorder="1" applyAlignment="1">
      <alignment horizontal="right" vertical="center" wrapText="1" readingOrder="1"/>
    </xf>
    <xf numFmtId="165" fontId="7" fillId="2" borderId="18" xfId="2" applyNumberFormat="1" applyFont="1" applyFill="1" applyBorder="1" applyAlignment="1">
      <alignment horizontal="center" vertical="center" wrapText="1" readingOrder="1"/>
    </xf>
    <xf numFmtId="165" fontId="7" fillId="2" borderId="19" xfId="2" applyNumberFormat="1" applyFont="1" applyFill="1" applyBorder="1" applyAlignment="1">
      <alignment horizontal="center" vertical="center" wrapText="1" readingOrder="1"/>
    </xf>
  </cellXfs>
  <cellStyles count="4">
    <cellStyle name="Millares" xfId="1" builtinId="3"/>
    <cellStyle name="Normal" xfId="0" builtinId="0"/>
    <cellStyle name="Normal 2" xfId="3" xr:uid="{546F313E-555A-4665-BFDE-C724656CB10D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33650" cy="819150"/>
    <xdr:pic>
      <xdr:nvPicPr>
        <xdr:cNvPr id="2" name="Imagen 1">
          <a:extLst>
            <a:ext uri="{FF2B5EF4-FFF2-40B4-BE49-F238E27FC236}">
              <a16:creationId xmlns:a16="http://schemas.microsoft.com/office/drawing/2014/main" id="{CC630828-D8F3-4748-9C05-C69DDF0B0893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0" y="0"/>
          <a:ext cx="2533650" cy="819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78441</xdr:colOff>
      <xdr:row>0</xdr:row>
      <xdr:rowOff>22411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B5F83AA8-6298-443C-A11A-BB7FE8ED58E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78441" y="22411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6F531-8086-4797-9025-18C50AF272AE}">
  <dimension ref="A1:Y29"/>
  <sheetViews>
    <sheetView showGridLines="0" topLeftCell="I9" workbookViewId="0">
      <selection activeCell="S21" sqref="S21"/>
    </sheetView>
  </sheetViews>
  <sheetFormatPr baseColWidth="10" defaultRowHeight="15" x14ac:dyDescent="0.25"/>
  <cols>
    <col min="1" max="5" width="5.42578125" style="6" customWidth="1"/>
    <col min="6" max="6" width="8" style="6" customWidth="1"/>
    <col min="7" max="7" width="9.5703125" style="6" customWidth="1"/>
    <col min="8" max="8" width="27.5703125" style="6" customWidth="1"/>
    <col min="9" max="18" width="15.7109375" style="6" customWidth="1"/>
    <col min="19" max="19" width="5.85546875" style="6" bestFit="1" customWidth="1"/>
    <col min="20" max="20" width="6.42578125" style="6" customWidth="1"/>
    <col min="21" max="21" width="11.42578125" style="6"/>
    <col min="22" max="22" width="17.85546875" style="6" bestFit="1" customWidth="1"/>
    <col min="23" max="23" width="11.42578125" style="6"/>
    <col min="24" max="24" width="15.140625" style="6" bestFit="1" customWidth="1"/>
    <col min="25" max="16384" width="11.42578125" style="6"/>
  </cols>
  <sheetData>
    <row r="1" spans="1:25" x14ac:dyDescent="0.25">
      <c r="A1" s="53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 x14ac:dyDescent="0.25">
      <c r="A2" s="53" t="s">
        <v>56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x14ac:dyDescent="0.25">
      <c r="A3" s="54" t="s">
        <v>54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x14ac:dyDescent="0.25">
      <c r="A4" s="54" t="s">
        <v>55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</row>
    <row r="5" spans="1:25" x14ac:dyDescent="0.25">
      <c r="A5" s="5" t="s">
        <v>0</v>
      </c>
      <c r="B5" s="5" t="s">
        <v>0</v>
      </c>
      <c r="C5" s="5" t="s">
        <v>0</v>
      </c>
      <c r="D5" s="5" t="s">
        <v>0</v>
      </c>
      <c r="E5" s="5" t="s">
        <v>0</v>
      </c>
      <c r="F5" s="5" t="s">
        <v>0</v>
      </c>
      <c r="G5" s="5" t="s">
        <v>0</v>
      </c>
      <c r="H5" s="5" t="s">
        <v>0</v>
      </c>
      <c r="I5" s="5" t="s">
        <v>0</v>
      </c>
      <c r="J5" s="5" t="s">
        <v>0</v>
      </c>
      <c r="K5" s="5" t="s">
        <v>0</v>
      </c>
      <c r="L5" s="5" t="s">
        <v>0</v>
      </c>
      <c r="M5" s="5" t="s">
        <v>0</v>
      </c>
      <c r="N5" s="5" t="s">
        <v>0</v>
      </c>
      <c r="O5" s="5" t="s">
        <v>0</v>
      </c>
      <c r="P5" s="5" t="s">
        <v>0</v>
      </c>
      <c r="Q5" s="5" t="s">
        <v>0</v>
      </c>
      <c r="R5" s="5" t="s">
        <v>0</v>
      </c>
    </row>
    <row r="6" spans="1:25" s="12" customFormat="1" ht="12.75" x14ac:dyDescent="0.2">
      <c r="A6" s="47" t="s">
        <v>1</v>
      </c>
      <c r="B6" s="47" t="s">
        <v>2</v>
      </c>
      <c r="C6" s="47" t="s">
        <v>3</v>
      </c>
      <c r="D6" s="47" t="s">
        <v>4</v>
      </c>
      <c r="E6" s="47" t="s">
        <v>5</v>
      </c>
      <c r="F6" s="47" t="s">
        <v>6</v>
      </c>
      <c r="G6" s="47" t="s">
        <v>7</v>
      </c>
      <c r="H6" s="51" t="s">
        <v>8</v>
      </c>
      <c r="I6" s="41" t="s">
        <v>57</v>
      </c>
      <c r="J6" s="41" t="s">
        <v>58</v>
      </c>
      <c r="K6" s="41" t="s">
        <v>59</v>
      </c>
      <c r="L6" s="41" t="s">
        <v>60</v>
      </c>
      <c r="M6" s="41" t="s">
        <v>61</v>
      </c>
      <c r="N6" s="43" t="s">
        <v>36</v>
      </c>
      <c r="O6" s="41" t="s">
        <v>62</v>
      </c>
      <c r="P6" s="45" t="s">
        <v>9</v>
      </c>
      <c r="Q6" s="47" t="s">
        <v>10</v>
      </c>
      <c r="R6" s="49" t="s">
        <v>11</v>
      </c>
      <c r="S6" s="35" t="s">
        <v>63</v>
      </c>
      <c r="T6" s="35"/>
      <c r="U6" s="35"/>
      <c r="V6" s="36" t="s">
        <v>64</v>
      </c>
      <c r="W6" s="37"/>
      <c r="X6" s="37" t="s">
        <v>65</v>
      </c>
      <c r="Y6" s="37"/>
    </row>
    <row r="7" spans="1:25" s="12" customFormat="1" ht="12.75" x14ac:dyDescent="0.2">
      <c r="A7" s="48"/>
      <c r="B7" s="48"/>
      <c r="C7" s="48"/>
      <c r="D7" s="48"/>
      <c r="E7" s="48"/>
      <c r="F7" s="48"/>
      <c r="G7" s="48"/>
      <c r="H7" s="52"/>
      <c r="I7" s="42"/>
      <c r="J7" s="42"/>
      <c r="K7" s="42"/>
      <c r="L7" s="42"/>
      <c r="M7" s="42"/>
      <c r="N7" s="44"/>
      <c r="O7" s="42"/>
      <c r="P7" s="46"/>
      <c r="Q7" s="48"/>
      <c r="R7" s="50"/>
      <c r="S7" s="13" t="s">
        <v>66</v>
      </c>
      <c r="T7" s="13" t="s">
        <v>67</v>
      </c>
      <c r="U7" s="13" t="s">
        <v>68</v>
      </c>
      <c r="V7" s="11" t="s">
        <v>69</v>
      </c>
      <c r="W7" s="11" t="s">
        <v>70</v>
      </c>
      <c r="X7" s="11" t="s">
        <v>69</v>
      </c>
      <c r="Y7" s="11" t="s">
        <v>70</v>
      </c>
    </row>
    <row r="8" spans="1:25" x14ac:dyDescent="0.25">
      <c r="A8" s="7" t="s">
        <v>12</v>
      </c>
      <c r="B8" s="7" t="s">
        <v>13</v>
      </c>
      <c r="C8" s="7" t="s">
        <v>13</v>
      </c>
      <c r="D8" s="7" t="s">
        <v>13</v>
      </c>
      <c r="E8" s="7"/>
      <c r="F8" s="7" t="s">
        <v>15</v>
      </c>
      <c r="G8" s="7" t="s">
        <v>16</v>
      </c>
      <c r="H8" s="8" t="s">
        <v>37</v>
      </c>
      <c r="I8" s="9">
        <v>8141000000</v>
      </c>
      <c r="J8" s="9">
        <v>0</v>
      </c>
      <c r="K8" s="9">
        <v>0</v>
      </c>
      <c r="L8" s="9">
        <v>8141000000</v>
      </c>
      <c r="M8" s="9">
        <v>0</v>
      </c>
      <c r="N8" s="9">
        <v>8141000000</v>
      </c>
      <c r="O8" s="9">
        <v>0</v>
      </c>
      <c r="P8" s="9">
        <v>1807685318</v>
      </c>
      <c r="Q8" s="9">
        <v>1807685318</v>
      </c>
      <c r="R8" s="9">
        <v>1807685318</v>
      </c>
      <c r="S8" s="19">
        <f>+P8/$L8</f>
        <v>0.22204708487900748</v>
      </c>
      <c r="T8" s="19">
        <f>+Q8/$L8</f>
        <v>0.22204708487900748</v>
      </c>
      <c r="U8" s="19">
        <f t="shared" ref="S8:U10" si="0">+R8/$L8</f>
        <v>0.22204708487900748</v>
      </c>
      <c r="V8" s="20">
        <f>+N8-P8</f>
        <v>6333314682</v>
      </c>
      <c r="W8" s="19">
        <f>+V8/L8</f>
        <v>0.77795291512099252</v>
      </c>
      <c r="X8" s="20">
        <f>+P8-Q8</f>
        <v>0</v>
      </c>
      <c r="Y8" s="19">
        <f>+X8/L8</f>
        <v>0</v>
      </c>
    </row>
    <row r="9" spans="1:25" ht="22.5" x14ac:dyDescent="0.25">
      <c r="A9" s="7" t="s">
        <v>12</v>
      </c>
      <c r="B9" s="7" t="s">
        <v>13</v>
      </c>
      <c r="C9" s="7" t="s">
        <v>13</v>
      </c>
      <c r="D9" s="7" t="s">
        <v>14</v>
      </c>
      <c r="E9" s="7"/>
      <c r="F9" s="7" t="s">
        <v>15</v>
      </c>
      <c r="G9" s="7" t="s">
        <v>16</v>
      </c>
      <c r="H9" s="8" t="s">
        <v>17</v>
      </c>
      <c r="I9" s="9">
        <v>3018000000</v>
      </c>
      <c r="J9" s="9">
        <v>0</v>
      </c>
      <c r="K9" s="9">
        <v>0</v>
      </c>
      <c r="L9" s="9">
        <v>3018000000</v>
      </c>
      <c r="M9" s="9">
        <v>0</v>
      </c>
      <c r="N9" s="9">
        <v>3018000000</v>
      </c>
      <c r="O9" s="9">
        <v>0</v>
      </c>
      <c r="P9" s="9">
        <v>713431857</v>
      </c>
      <c r="Q9" s="9">
        <v>713431857</v>
      </c>
      <c r="R9" s="9">
        <v>713431857</v>
      </c>
      <c r="S9" s="19">
        <f t="shared" si="0"/>
        <v>0.23639226540755467</v>
      </c>
      <c r="T9" s="19">
        <f t="shared" si="0"/>
        <v>0.23639226540755467</v>
      </c>
      <c r="U9" s="19">
        <f t="shared" si="0"/>
        <v>0.23639226540755467</v>
      </c>
      <c r="V9" s="20">
        <f>+N9-P9</f>
        <v>2304568143</v>
      </c>
      <c r="W9" s="19">
        <f>+V9/L9</f>
        <v>0.76360773459244535</v>
      </c>
      <c r="X9" s="20">
        <f>+P9-Q9</f>
        <v>0</v>
      </c>
      <c r="Y9" s="19">
        <f>+X9/L9</f>
        <v>0</v>
      </c>
    </row>
    <row r="10" spans="1:25" ht="33.75" x14ac:dyDescent="0.25">
      <c r="A10" s="7" t="s">
        <v>12</v>
      </c>
      <c r="B10" s="7" t="s">
        <v>13</v>
      </c>
      <c r="C10" s="7" t="s">
        <v>13</v>
      </c>
      <c r="D10" s="7" t="s">
        <v>38</v>
      </c>
      <c r="E10" s="7"/>
      <c r="F10" s="7" t="s">
        <v>15</v>
      </c>
      <c r="G10" s="7" t="s">
        <v>16</v>
      </c>
      <c r="H10" s="8" t="s">
        <v>39</v>
      </c>
      <c r="I10" s="9">
        <v>1132000000</v>
      </c>
      <c r="J10" s="9">
        <v>0</v>
      </c>
      <c r="K10" s="9">
        <v>0</v>
      </c>
      <c r="L10" s="9">
        <v>1132000000</v>
      </c>
      <c r="M10" s="9">
        <v>0</v>
      </c>
      <c r="N10" s="9">
        <v>1132000000</v>
      </c>
      <c r="O10" s="9">
        <v>0</v>
      </c>
      <c r="P10" s="9">
        <v>208465796</v>
      </c>
      <c r="Q10" s="9">
        <v>208465796</v>
      </c>
      <c r="R10" s="9">
        <v>208465796</v>
      </c>
      <c r="S10" s="19">
        <f t="shared" si="0"/>
        <v>0.18415706360424028</v>
      </c>
      <c r="T10" s="19">
        <f t="shared" si="0"/>
        <v>0.18415706360424028</v>
      </c>
      <c r="U10" s="19">
        <f t="shared" si="0"/>
        <v>0.18415706360424028</v>
      </c>
      <c r="V10" s="20">
        <f>+N10-P10</f>
        <v>923534204</v>
      </c>
      <c r="W10" s="19">
        <f>+V10/L10</f>
        <v>0.81584293639575967</v>
      </c>
      <c r="X10" s="20">
        <f>+P10-Q10</f>
        <v>0</v>
      </c>
      <c r="Y10" s="19">
        <f>+X10/L10</f>
        <v>0</v>
      </c>
    </row>
    <row r="11" spans="1:25" s="12" customFormat="1" ht="12.75" x14ac:dyDescent="0.2">
      <c r="A11" s="32" t="s">
        <v>71</v>
      </c>
      <c r="B11" s="32"/>
      <c r="C11" s="32"/>
      <c r="D11" s="32"/>
      <c r="E11" s="32"/>
      <c r="F11" s="32"/>
      <c r="G11" s="32"/>
      <c r="H11" s="32"/>
      <c r="I11" s="14">
        <f>SUM(I8:I10)</f>
        <v>12291000000</v>
      </c>
      <c r="J11" s="14">
        <f t="shared" ref="J11:R11" si="1">SUM(J8:J10)</f>
        <v>0</v>
      </c>
      <c r="K11" s="14">
        <f t="shared" si="1"/>
        <v>0</v>
      </c>
      <c r="L11" s="14">
        <f t="shared" si="1"/>
        <v>12291000000</v>
      </c>
      <c r="M11" s="14">
        <f t="shared" si="1"/>
        <v>0</v>
      </c>
      <c r="N11" s="14">
        <f t="shared" si="1"/>
        <v>12291000000</v>
      </c>
      <c r="O11" s="14">
        <f t="shared" si="1"/>
        <v>0</v>
      </c>
      <c r="P11" s="14">
        <f t="shared" si="1"/>
        <v>2729582971</v>
      </c>
      <c r="Q11" s="14">
        <f t="shared" si="1"/>
        <v>2729582971</v>
      </c>
      <c r="R11" s="14">
        <f t="shared" si="1"/>
        <v>2729582971</v>
      </c>
      <c r="S11" s="13">
        <f>+P11/$L11</f>
        <v>0.22207981213896347</v>
      </c>
      <c r="T11" s="13">
        <f t="shared" ref="T11:U12" si="2">+Q11/$L11</f>
        <v>0.22207981213896347</v>
      </c>
      <c r="U11" s="13">
        <f t="shared" si="2"/>
        <v>0.22207981213896347</v>
      </c>
      <c r="V11" s="14">
        <f t="shared" ref="V11:X11" si="3">SUM(V8:V10)</f>
        <v>9561417029</v>
      </c>
      <c r="W11" s="13">
        <f t="shared" ref="W11" si="4">+V11/L11</f>
        <v>0.77792018786103656</v>
      </c>
      <c r="X11" s="14">
        <f t="shared" si="3"/>
        <v>0</v>
      </c>
      <c r="Y11" s="13">
        <f t="shared" ref="Y11" si="5">+X11/L11</f>
        <v>0</v>
      </c>
    </row>
    <row r="12" spans="1:25" ht="22.5" x14ac:dyDescent="0.25">
      <c r="A12" s="7" t="s">
        <v>12</v>
      </c>
      <c r="B12" s="7" t="s">
        <v>14</v>
      </c>
      <c r="C12" s="7"/>
      <c r="D12" s="7"/>
      <c r="E12" s="7"/>
      <c r="F12" s="7" t="s">
        <v>15</v>
      </c>
      <c r="G12" s="7" t="s">
        <v>16</v>
      </c>
      <c r="H12" s="8" t="s">
        <v>18</v>
      </c>
      <c r="I12" s="9">
        <v>3358515000</v>
      </c>
      <c r="J12" s="9">
        <v>0</v>
      </c>
      <c r="K12" s="9">
        <v>0</v>
      </c>
      <c r="L12" s="9">
        <v>3358515000</v>
      </c>
      <c r="M12" s="9">
        <v>0</v>
      </c>
      <c r="N12" s="9">
        <v>2928626196.8099999</v>
      </c>
      <c r="O12" s="9">
        <v>429888803.19</v>
      </c>
      <c r="P12" s="9">
        <v>2777660504.5999999</v>
      </c>
      <c r="Q12" s="9">
        <v>692134198.13999999</v>
      </c>
      <c r="R12" s="9">
        <v>676705606.13999999</v>
      </c>
      <c r="S12" s="19">
        <f t="shared" ref="S12" si="6">+P12/$L12</f>
        <v>0.82705020063927059</v>
      </c>
      <c r="T12" s="19">
        <f t="shared" si="2"/>
        <v>0.20608340237872988</v>
      </c>
      <c r="U12" s="19">
        <f t="shared" si="2"/>
        <v>0.20148952919370614</v>
      </c>
      <c r="V12" s="20">
        <f>+N12-P12</f>
        <v>150965692.21000004</v>
      </c>
      <c r="W12" s="19">
        <f>+V12/L12</f>
        <v>4.495013189162473E-2</v>
      </c>
      <c r="X12" s="20">
        <f>+P12-Q12</f>
        <v>2085526306.46</v>
      </c>
      <c r="Y12" s="19">
        <f>+X12/L12</f>
        <v>0.6209667982605408</v>
      </c>
    </row>
    <row r="13" spans="1:25" s="12" customFormat="1" ht="12.75" customHeight="1" x14ac:dyDescent="0.2">
      <c r="A13" s="38" t="s">
        <v>72</v>
      </c>
      <c r="B13" s="39"/>
      <c r="C13" s="39"/>
      <c r="D13" s="39"/>
      <c r="E13" s="39"/>
      <c r="F13" s="39"/>
      <c r="G13" s="39"/>
      <c r="H13" s="40"/>
      <c r="I13" s="14">
        <f t="shared" ref="I13:R13" si="7">+I12</f>
        <v>3358515000</v>
      </c>
      <c r="J13" s="14">
        <f t="shared" si="7"/>
        <v>0</v>
      </c>
      <c r="K13" s="14">
        <f t="shared" si="7"/>
        <v>0</v>
      </c>
      <c r="L13" s="14">
        <f t="shared" si="7"/>
        <v>3358515000</v>
      </c>
      <c r="M13" s="14">
        <f t="shared" si="7"/>
        <v>0</v>
      </c>
      <c r="N13" s="14">
        <f t="shared" si="7"/>
        <v>2928626196.8099999</v>
      </c>
      <c r="O13" s="14">
        <f t="shared" si="7"/>
        <v>429888803.19</v>
      </c>
      <c r="P13" s="14">
        <f t="shared" si="7"/>
        <v>2777660504.5999999</v>
      </c>
      <c r="Q13" s="14">
        <f t="shared" si="7"/>
        <v>692134198.13999999</v>
      </c>
      <c r="R13" s="14">
        <f t="shared" si="7"/>
        <v>676705606.13999999</v>
      </c>
      <c r="S13" s="13">
        <f>+P13/$L13</f>
        <v>0.82705020063927059</v>
      </c>
      <c r="T13" s="13">
        <f t="shared" ref="S13:U15" si="8">+Q13/$L13</f>
        <v>0.20608340237872988</v>
      </c>
      <c r="U13" s="13">
        <f t="shared" si="8"/>
        <v>0.20148952919370614</v>
      </c>
      <c r="V13" s="14">
        <f t="shared" ref="V13:X13" si="9">+V12</f>
        <v>150965692.21000004</v>
      </c>
      <c r="W13" s="13">
        <f t="shared" ref="W13" si="10">+V13/L13</f>
        <v>4.495013189162473E-2</v>
      </c>
      <c r="X13" s="14">
        <f t="shared" si="9"/>
        <v>2085526306.46</v>
      </c>
      <c r="Y13" s="13">
        <f t="shared" ref="Y13" si="11">+X13/L13</f>
        <v>0.6209667982605408</v>
      </c>
    </row>
    <row r="14" spans="1:25" ht="33.75" x14ac:dyDescent="0.25">
      <c r="A14" s="7" t="s">
        <v>12</v>
      </c>
      <c r="B14" s="7" t="s">
        <v>38</v>
      </c>
      <c r="C14" s="7" t="s">
        <v>38</v>
      </c>
      <c r="D14" s="7" t="s">
        <v>13</v>
      </c>
      <c r="E14" s="7" t="s">
        <v>40</v>
      </c>
      <c r="F14" s="7" t="s">
        <v>15</v>
      </c>
      <c r="G14" s="7" t="s">
        <v>16</v>
      </c>
      <c r="H14" s="8" t="s">
        <v>41</v>
      </c>
      <c r="I14" s="9">
        <v>1092000000</v>
      </c>
      <c r="J14" s="9">
        <v>0</v>
      </c>
      <c r="K14" s="9">
        <v>0</v>
      </c>
      <c r="L14" s="9">
        <v>1092000000</v>
      </c>
      <c r="M14" s="9">
        <v>1092000000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19">
        <f t="shared" si="8"/>
        <v>0</v>
      </c>
      <c r="T14" s="19">
        <f t="shared" si="8"/>
        <v>0</v>
      </c>
      <c r="U14" s="19">
        <f t="shared" si="8"/>
        <v>0</v>
      </c>
      <c r="V14" s="20">
        <f>+N14-P14</f>
        <v>0</v>
      </c>
      <c r="W14" s="19">
        <f>+V14/L14</f>
        <v>0</v>
      </c>
      <c r="X14" s="20">
        <f>+P14-Q14</f>
        <v>0</v>
      </c>
      <c r="Y14" s="19">
        <f>+X14/L14</f>
        <v>0</v>
      </c>
    </row>
    <row r="15" spans="1:25" ht="33.75" x14ac:dyDescent="0.25">
      <c r="A15" s="7" t="s">
        <v>12</v>
      </c>
      <c r="B15" s="7" t="s">
        <v>38</v>
      </c>
      <c r="C15" s="7" t="s">
        <v>42</v>
      </c>
      <c r="D15" s="7" t="s">
        <v>14</v>
      </c>
      <c r="E15" s="7" t="s">
        <v>43</v>
      </c>
      <c r="F15" s="7" t="s">
        <v>15</v>
      </c>
      <c r="G15" s="7" t="s">
        <v>16</v>
      </c>
      <c r="H15" s="8" t="s">
        <v>44</v>
      </c>
      <c r="I15" s="9">
        <v>103000000</v>
      </c>
      <c r="J15" s="9">
        <v>0</v>
      </c>
      <c r="K15" s="9">
        <v>0</v>
      </c>
      <c r="L15" s="9">
        <v>103000000</v>
      </c>
      <c r="M15" s="9">
        <v>0</v>
      </c>
      <c r="N15" s="9">
        <v>103000000</v>
      </c>
      <c r="O15" s="9">
        <v>0</v>
      </c>
      <c r="P15" s="9">
        <v>1542389</v>
      </c>
      <c r="Q15" s="9">
        <v>1542389</v>
      </c>
      <c r="R15" s="9">
        <v>1542389</v>
      </c>
      <c r="S15" s="19">
        <f t="shared" si="8"/>
        <v>1.4974650485436893E-2</v>
      </c>
      <c r="T15" s="19">
        <f t="shared" si="8"/>
        <v>1.4974650485436893E-2</v>
      </c>
      <c r="U15" s="19">
        <f t="shared" si="8"/>
        <v>1.4974650485436893E-2</v>
      </c>
      <c r="V15" s="20">
        <f>+N15-P15</f>
        <v>101457611</v>
      </c>
      <c r="W15" s="19">
        <f>+V15/L15</f>
        <v>0.98502534951456311</v>
      </c>
      <c r="X15" s="20">
        <f>+P15-Q15</f>
        <v>0</v>
      </c>
      <c r="Y15" s="19">
        <f>+X15/L15</f>
        <v>0</v>
      </c>
    </row>
    <row r="16" spans="1:25" s="12" customFormat="1" ht="12.75" x14ac:dyDescent="0.2">
      <c r="A16" s="32" t="s">
        <v>73</v>
      </c>
      <c r="B16" s="32"/>
      <c r="C16" s="32"/>
      <c r="D16" s="32"/>
      <c r="E16" s="32"/>
      <c r="F16" s="32"/>
      <c r="G16" s="32"/>
      <c r="H16" s="32"/>
      <c r="I16" s="14">
        <f>+I14+I15</f>
        <v>1195000000</v>
      </c>
      <c r="J16" s="14">
        <f t="shared" ref="J16:R16" si="12">+J14+J15</f>
        <v>0</v>
      </c>
      <c r="K16" s="14">
        <f t="shared" si="12"/>
        <v>0</v>
      </c>
      <c r="L16" s="14">
        <f t="shared" si="12"/>
        <v>1195000000</v>
      </c>
      <c r="M16" s="14">
        <f t="shared" si="12"/>
        <v>1092000000</v>
      </c>
      <c r="N16" s="14">
        <f t="shared" si="12"/>
        <v>103000000</v>
      </c>
      <c r="O16" s="14">
        <f t="shared" si="12"/>
        <v>0</v>
      </c>
      <c r="P16" s="14">
        <f t="shared" si="12"/>
        <v>1542389</v>
      </c>
      <c r="Q16" s="14">
        <f t="shared" si="12"/>
        <v>1542389</v>
      </c>
      <c r="R16" s="14">
        <f t="shared" si="12"/>
        <v>1542389</v>
      </c>
      <c r="S16" s="13">
        <f t="shared" ref="S16:U18" si="13">+P16/$L16</f>
        <v>1.2907020920502092E-3</v>
      </c>
      <c r="T16" s="13">
        <f t="shared" si="13"/>
        <v>1.2907020920502092E-3</v>
      </c>
      <c r="U16" s="13">
        <f t="shared" si="13"/>
        <v>1.2907020920502092E-3</v>
      </c>
      <c r="V16" s="14">
        <f t="shared" ref="V16" si="14">+V15</f>
        <v>101457611</v>
      </c>
      <c r="W16" s="13">
        <f t="shared" ref="W16" si="15">+V16/L16</f>
        <v>8.4901766527196651E-2</v>
      </c>
      <c r="X16" s="14">
        <f t="shared" ref="X16" si="16">+X15</f>
        <v>0</v>
      </c>
      <c r="Y16" s="13">
        <f t="shared" ref="Y16" si="17">+X16/L16</f>
        <v>0</v>
      </c>
    </row>
    <row r="17" spans="1:25" x14ac:dyDescent="0.25">
      <c r="A17" s="7" t="s">
        <v>12</v>
      </c>
      <c r="B17" s="7" t="s">
        <v>45</v>
      </c>
      <c r="C17" s="7" t="s">
        <v>13</v>
      </c>
      <c r="D17" s="7"/>
      <c r="E17" s="7"/>
      <c r="F17" s="7" t="s">
        <v>15</v>
      </c>
      <c r="G17" s="7" t="s">
        <v>16</v>
      </c>
      <c r="H17" s="8" t="s">
        <v>46</v>
      </c>
      <c r="I17" s="9">
        <v>1000000</v>
      </c>
      <c r="J17" s="9">
        <v>0</v>
      </c>
      <c r="K17" s="9">
        <v>0</v>
      </c>
      <c r="L17" s="9">
        <v>1000000</v>
      </c>
      <c r="M17" s="9">
        <v>0</v>
      </c>
      <c r="N17" s="9">
        <v>0</v>
      </c>
      <c r="O17" s="9">
        <v>1000000</v>
      </c>
      <c r="P17" s="9">
        <v>0</v>
      </c>
      <c r="Q17" s="9">
        <v>0</v>
      </c>
      <c r="R17" s="9">
        <v>0</v>
      </c>
      <c r="S17" s="19">
        <f t="shared" si="13"/>
        <v>0</v>
      </c>
      <c r="T17" s="19">
        <f t="shared" si="13"/>
        <v>0</v>
      </c>
      <c r="U17" s="19">
        <f t="shared" si="13"/>
        <v>0</v>
      </c>
      <c r="V17" s="20">
        <f>+N17-P17</f>
        <v>0</v>
      </c>
      <c r="W17" s="19">
        <f>+V17/L17</f>
        <v>0</v>
      </c>
      <c r="X17" s="20">
        <f>+P17-Q17</f>
        <v>0</v>
      </c>
      <c r="Y17" s="19">
        <f>+X17/L17</f>
        <v>0</v>
      </c>
    </row>
    <row r="18" spans="1:25" ht="22.5" x14ac:dyDescent="0.25">
      <c r="A18" s="7" t="s">
        <v>12</v>
      </c>
      <c r="B18" s="7" t="s">
        <v>45</v>
      </c>
      <c r="C18" s="7" t="s">
        <v>42</v>
      </c>
      <c r="D18" s="7" t="s">
        <v>13</v>
      </c>
      <c r="E18" s="7"/>
      <c r="F18" s="7" t="s">
        <v>23</v>
      </c>
      <c r="G18" s="7" t="s">
        <v>47</v>
      </c>
      <c r="H18" s="8" t="s">
        <v>48</v>
      </c>
      <c r="I18" s="9">
        <v>166532067</v>
      </c>
      <c r="J18" s="9">
        <v>0</v>
      </c>
      <c r="K18" s="9">
        <v>0</v>
      </c>
      <c r="L18" s="9">
        <v>166532067</v>
      </c>
      <c r="M18" s="9">
        <v>0</v>
      </c>
      <c r="N18" s="9">
        <v>0</v>
      </c>
      <c r="O18" s="9">
        <v>166532067</v>
      </c>
      <c r="P18" s="9">
        <v>0</v>
      </c>
      <c r="Q18" s="9">
        <v>0</v>
      </c>
      <c r="R18" s="9">
        <v>0</v>
      </c>
      <c r="S18" s="19">
        <f t="shared" si="13"/>
        <v>0</v>
      </c>
      <c r="T18" s="19">
        <f t="shared" si="13"/>
        <v>0</v>
      </c>
      <c r="U18" s="19">
        <f t="shared" si="13"/>
        <v>0</v>
      </c>
      <c r="V18" s="20">
        <f>+N18-P18</f>
        <v>0</v>
      </c>
      <c r="W18" s="19">
        <f>+V18/L18</f>
        <v>0</v>
      </c>
      <c r="X18" s="20">
        <f>+P18-Q18</f>
        <v>0</v>
      </c>
      <c r="Y18" s="19">
        <f>+X18/L18</f>
        <v>0</v>
      </c>
    </row>
    <row r="19" spans="1:25" s="12" customFormat="1" ht="12.75" x14ac:dyDescent="0.2">
      <c r="A19" s="32" t="s">
        <v>74</v>
      </c>
      <c r="B19" s="32"/>
      <c r="C19" s="32"/>
      <c r="D19" s="32"/>
      <c r="E19" s="32"/>
      <c r="F19" s="32"/>
      <c r="G19" s="32"/>
      <c r="H19" s="32"/>
      <c r="I19" s="14">
        <f>+I17+I18</f>
        <v>167532067</v>
      </c>
      <c r="J19" s="14">
        <f t="shared" ref="J19:R19" si="18">+J17+J18</f>
        <v>0</v>
      </c>
      <c r="K19" s="14">
        <f t="shared" si="18"/>
        <v>0</v>
      </c>
      <c r="L19" s="14">
        <f t="shared" si="18"/>
        <v>167532067</v>
      </c>
      <c r="M19" s="14">
        <f t="shared" si="18"/>
        <v>0</v>
      </c>
      <c r="N19" s="14">
        <f t="shared" si="18"/>
        <v>0</v>
      </c>
      <c r="O19" s="14">
        <f t="shared" si="18"/>
        <v>167532067</v>
      </c>
      <c r="P19" s="14">
        <f t="shared" si="18"/>
        <v>0</v>
      </c>
      <c r="Q19" s="14">
        <f t="shared" si="18"/>
        <v>0</v>
      </c>
      <c r="R19" s="14">
        <f t="shared" si="18"/>
        <v>0</v>
      </c>
      <c r="S19" s="13">
        <f>+P19/$L19</f>
        <v>0</v>
      </c>
      <c r="T19" s="13">
        <f t="shared" ref="S19:U26" si="19">+Q19/$L19</f>
        <v>0</v>
      </c>
      <c r="U19" s="13">
        <f t="shared" si="19"/>
        <v>0</v>
      </c>
      <c r="V19" s="14">
        <f t="shared" ref="V19" si="20">+V17+V18</f>
        <v>0</v>
      </c>
      <c r="W19" s="13">
        <f t="shared" ref="W19:W20" si="21">+V19/L19</f>
        <v>0</v>
      </c>
      <c r="X19" s="14">
        <f t="shared" ref="X19" si="22">+X17+X18</f>
        <v>0</v>
      </c>
      <c r="Y19" s="13">
        <f t="shared" ref="Y19:Y20" si="23">+X19/L19</f>
        <v>0</v>
      </c>
    </row>
    <row r="20" spans="1:25" s="12" customFormat="1" ht="12.75" x14ac:dyDescent="0.2">
      <c r="A20" s="33" t="s">
        <v>75</v>
      </c>
      <c r="B20" s="33"/>
      <c r="C20" s="33"/>
      <c r="D20" s="33"/>
      <c r="E20" s="33"/>
      <c r="F20" s="33"/>
      <c r="G20" s="33"/>
      <c r="H20" s="33"/>
      <c r="I20" s="15">
        <f>+I11+I13+I16+I19</f>
        <v>17012047067</v>
      </c>
      <c r="J20" s="15">
        <f t="shared" ref="J20:R20" si="24">+J11+J13+J16+J19</f>
        <v>0</v>
      </c>
      <c r="K20" s="15">
        <f t="shared" si="24"/>
        <v>0</v>
      </c>
      <c r="L20" s="15">
        <f t="shared" si="24"/>
        <v>17012047067</v>
      </c>
      <c r="M20" s="15">
        <f t="shared" si="24"/>
        <v>1092000000</v>
      </c>
      <c r="N20" s="15">
        <f t="shared" si="24"/>
        <v>15322626196.809999</v>
      </c>
      <c r="O20" s="15">
        <f t="shared" si="24"/>
        <v>597420870.19000006</v>
      </c>
      <c r="P20" s="15">
        <f t="shared" si="24"/>
        <v>5508785864.6000004</v>
      </c>
      <c r="Q20" s="15">
        <f t="shared" si="24"/>
        <v>3423259558.1399999</v>
      </c>
      <c r="R20" s="15">
        <f t="shared" si="24"/>
        <v>3407830966.1399999</v>
      </c>
      <c r="S20" s="16">
        <f>+P20/$L20</f>
        <v>0.3238167542626868</v>
      </c>
      <c r="T20" s="16">
        <f t="shared" si="19"/>
        <v>0.20122561057219535</v>
      </c>
      <c r="U20" s="16">
        <f t="shared" si="19"/>
        <v>0.20031868902776059</v>
      </c>
      <c r="V20" s="15">
        <f t="shared" ref="V20:X20" si="25">+V11+V13+V16+V19</f>
        <v>9813840332.2099991</v>
      </c>
      <c r="W20" s="16">
        <f t="shared" si="21"/>
        <v>0.57687592172531099</v>
      </c>
      <c r="X20" s="15">
        <f t="shared" si="25"/>
        <v>2085526306.46</v>
      </c>
      <c r="Y20" s="16">
        <f t="shared" si="23"/>
        <v>0.12259114369049141</v>
      </c>
    </row>
    <row r="21" spans="1:25" ht="56.25" x14ac:dyDescent="0.25">
      <c r="A21" s="7" t="s">
        <v>19</v>
      </c>
      <c r="B21" s="7" t="s">
        <v>20</v>
      </c>
      <c r="C21" s="7" t="s">
        <v>21</v>
      </c>
      <c r="D21" s="7" t="s">
        <v>22</v>
      </c>
      <c r="E21" s="7" t="s">
        <v>49</v>
      </c>
      <c r="F21" s="7" t="s">
        <v>23</v>
      </c>
      <c r="G21" s="7" t="s">
        <v>16</v>
      </c>
      <c r="H21" s="8" t="s">
        <v>50</v>
      </c>
      <c r="I21" s="9">
        <v>5313014625</v>
      </c>
      <c r="J21" s="9">
        <v>0</v>
      </c>
      <c r="K21" s="9">
        <v>0</v>
      </c>
      <c r="L21" s="9">
        <v>5313014625</v>
      </c>
      <c r="M21" s="9">
        <v>0</v>
      </c>
      <c r="N21" s="9">
        <v>4393772175</v>
      </c>
      <c r="O21" s="9">
        <v>919242450</v>
      </c>
      <c r="P21" s="9">
        <v>2862045109</v>
      </c>
      <c r="Q21" s="9">
        <v>312238327</v>
      </c>
      <c r="R21" s="9">
        <v>193003674</v>
      </c>
      <c r="S21" s="19">
        <f t="shared" si="19"/>
        <v>0.5386857200680113</v>
      </c>
      <c r="T21" s="19">
        <f t="shared" si="19"/>
        <v>5.8768580370696794E-2</v>
      </c>
      <c r="U21" s="19">
        <f t="shared" si="19"/>
        <v>3.6326584363580591E-2</v>
      </c>
      <c r="V21" s="20">
        <f t="shared" ref="V21:V26" si="26">+N21-P21</f>
        <v>1531727066</v>
      </c>
      <c r="W21" s="19">
        <f t="shared" ref="W21:W26" si="27">+V21/L21</f>
        <v>0.28829716726029153</v>
      </c>
      <c r="X21" s="20">
        <f t="shared" ref="X21:X26" si="28">+P21-Q21</f>
        <v>2549806782</v>
      </c>
      <c r="Y21" s="19">
        <f t="shared" ref="Y21:Y26" si="29">+X21/L21</f>
        <v>0.47991713969731448</v>
      </c>
    </row>
    <row r="22" spans="1:25" ht="56.25" x14ac:dyDescent="0.25">
      <c r="A22" s="7" t="s">
        <v>19</v>
      </c>
      <c r="B22" s="7" t="s">
        <v>20</v>
      </c>
      <c r="C22" s="7" t="s">
        <v>21</v>
      </c>
      <c r="D22" s="7" t="s">
        <v>25</v>
      </c>
      <c r="E22" s="7" t="s">
        <v>49</v>
      </c>
      <c r="F22" s="7" t="s">
        <v>23</v>
      </c>
      <c r="G22" s="7" t="s">
        <v>16</v>
      </c>
      <c r="H22" s="8" t="s">
        <v>50</v>
      </c>
      <c r="I22" s="9">
        <v>10802532581</v>
      </c>
      <c r="J22" s="9">
        <v>0</v>
      </c>
      <c r="K22" s="9">
        <v>0</v>
      </c>
      <c r="L22" s="9">
        <v>10802532581</v>
      </c>
      <c r="M22" s="9">
        <v>0</v>
      </c>
      <c r="N22" s="9">
        <v>9710700608</v>
      </c>
      <c r="O22" s="9">
        <v>1091831973</v>
      </c>
      <c r="P22" s="9">
        <v>7591181039</v>
      </c>
      <c r="Q22" s="9">
        <v>711447106</v>
      </c>
      <c r="R22" s="9">
        <v>401939418</v>
      </c>
      <c r="S22" s="19">
        <f t="shared" si="19"/>
        <v>0.70272234608685413</v>
      </c>
      <c r="T22" s="19">
        <f t="shared" si="19"/>
        <v>6.585928814982947E-2</v>
      </c>
      <c r="U22" s="19">
        <f t="shared" si="19"/>
        <v>3.7207887593595397E-2</v>
      </c>
      <c r="V22" s="20">
        <f t="shared" si="26"/>
        <v>2119519569</v>
      </c>
      <c r="W22" s="19">
        <f t="shared" si="27"/>
        <v>0.1962058020290455</v>
      </c>
      <c r="X22" s="20">
        <f t="shared" si="28"/>
        <v>6879733933</v>
      </c>
      <c r="Y22" s="19">
        <f t="shared" si="29"/>
        <v>0.63686305793702469</v>
      </c>
    </row>
    <row r="23" spans="1:25" ht="56.25" x14ac:dyDescent="0.25">
      <c r="A23" s="7" t="s">
        <v>19</v>
      </c>
      <c r="B23" s="7" t="s">
        <v>20</v>
      </c>
      <c r="C23" s="7" t="s">
        <v>21</v>
      </c>
      <c r="D23" s="7" t="s">
        <v>27</v>
      </c>
      <c r="E23" s="7" t="s">
        <v>49</v>
      </c>
      <c r="F23" s="7" t="s">
        <v>23</v>
      </c>
      <c r="G23" s="7" t="s">
        <v>16</v>
      </c>
      <c r="H23" s="8" t="s">
        <v>50</v>
      </c>
      <c r="I23" s="9">
        <v>6366631320</v>
      </c>
      <c r="J23" s="9">
        <v>0</v>
      </c>
      <c r="K23" s="9">
        <v>0</v>
      </c>
      <c r="L23" s="9">
        <v>6366631320</v>
      </c>
      <c r="M23" s="9">
        <v>0</v>
      </c>
      <c r="N23" s="9">
        <v>5598681536</v>
      </c>
      <c r="O23" s="9">
        <v>767949784</v>
      </c>
      <c r="P23" s="9">
        <v>4145773813</v>
      </c>
      <c r="Q23" s="9">
        <v>349839823</v>
      </c>
      <c r="R23" s="9">
        <v>235573747</v>
      </c>
      <c r="S23" s="19">
        <f t="shared" si="19"/>
        <v>0.65117227692713331</v>
      </c>
      <c r="T23" s="19">
        <f t="shared" si="19"/>
        <v>5.4948968365895579E-2</v>
      </c>
      <c r="U23" s="19">
        <f t="shared" si="19"/>
        <v>3.7001317519356529E-2</v>
      </c>
      <c r="V23" s="20">
        <f t="shared" si="26"/>
        <v>1452907723</v>
      </c>
      <c r="W23" s="19">
        <f t="shared" si="27"/>
        <v>0.22820666848351445</v>
      </c>
      <c r="X23" s="20">
        <f t="shared" si="28"/>
        <v>3795933990</v>
      </c>
      <c r="Y23" s="19">
        <f t="shared" si="29"/>
        <v>0.59622330856123773</v>
      </c>
    </row>
    <row r="24" spans="1:25" ht="56.25" x14ac:dyDescent="0.25">
      <c r="A24" s="7" t="s">
        <v>19</v>
      </c>
      <c r="B24" s="7" t="s">
        <v>20</v>
      </c>
      <c r="C24" s="7" t="s">
        <v>21</v>
      </c>
      <c r="D24" s="7" t="s">
        <v>29</v>
      </c>
      <c r="E24" s="7" t="s">
        <v>49</v>
      </c>
      <c r="F24" s="7" t="s">
        <v>23</v>
      </c>
      <c r="G24" s="7" t="s">
        <v>16</v>
      </c>
      <c r="H24" s="8" t="s">
        <v>50</v>
      </c>
      <c r="I24" s="9">
        <v>6900000000</v>
      </c>
      <c r="J24" s="9">
        <v>0</v>
      </c>
      <c r="K24" s="9">
        <v>0</v>
      </c>
      <c r="L24" s="9">
        <v>6900000000</v>
      </c>
      <c r="M24" s="9">
        <v>0</v>
      </c>
      <c r="N24" s="9">
        <v>4525674727</v>
      </c>
      <c r="O24" s="9">
        <v>2374325273</v>
      </c>
      <c r="P24" s="9">
        <v>3208869469</v>
      </c>
      <c r="Q24" s="9">
        <v>261839391</v>
      </c>
      <c r="R24" s="9">
        <v>194731475</v>
      </c>
      <c r="S24" s="19">
        <f t="shared" si="19"/>
        <v>0.46505354623188405</v>
      </c>
      <c r="T24" s="19">
        <f t="shared" si="19"/>
        <v>3.7947737826086958E-2</v>
      </c>
      <c r="U24" s="19">
        <f t="shared" si="19"/>
        <v>2.8221952898550725E-2</v>
      </c>
      <c r="V24" s="20">
        <f t="shared" si="26"/>
        <v>1316805258</v>
      </c>
      <c r="W24" s="19">
        <f t="shared" si="27"/>
        <v>0.19084134173913042</v>
      </c>
      <c r="X24" s="20">
        <f t="shared" si="28"/>
        <v>2947030078</v>
      </c>
      <c r="Y24" s="19">
        <f t="shared" si="29"/>
        <v>0.42710580840579709</v>
      </c>
    </row>
    <row r="25" spans="1:25" ht="56.25" x14ac:dyDescent="0.25">
      <c r="A25" s="7" t="s">
        <v>19</v>
      </c>
      <c r="B25" s="7" t="s">
        <v>20</v>
      </c>
      <c r="C25" s="7" t="s">
        <v>21</v>
      </c>
      <c r="D25" s="7" t="s">
        <v>31</v>
      </c>
      <c r="E25" s="7" t="s">
        <v>49</v>
      </c>
      <c r="F25" s="7" t="s">
        <v>23</v>
      </c>
      <c r="G25" s="7" t="s">
        <v>16</v>
      </c>
      <c r="H25" s="8" t="s">
        <v>50</v>
      </c>
      <c r="I25" s="9">
        <v>5267612000</v>
      </c>
      <c r="J25" s="9">
        <v>0</v>
      </c>
      <c r="K25" s="9">
        <v>0</v>
      </c>
      <c r="L25" s="9">
        <v>5267612000</v>
      </c>
      <c r="M25" s="9">
        <v>0</v>
      </c>
      <c r="N25" s="9">
        <v>4200780308</v>
      </c>
      <c r="O25" s="9">
        <v>1066831692</v>
      </c>
      <c r="P25" s="9">
        <v>3580646302</v>
      </c>
      <c r="Q25" s="9">
        <v>462666483</v>
      </c>
      <c r="R25" s="9">
        <v>222429438</v>
      </c>
      <c r="S25" s="19">
        <f t="shared" si="19"/>
        <v>0.67974754063131448</v>
      </c>
      <c r="T25" s="19">
        <f t="shared" si="19"/>
        <v>8.7832301050267181E-2</v>
      </c>
      <c r="U25" s="19">
        <f t="shared" si="19"/>
        <v>4.2225858320620424E-2</v>
      </c>
      <c r="V25" s="20">
        <f t="shared" si="26"/>
        <v>620134006</v>
      </c>
      <c r="W25" s="19">
        <f t="shared" si="27"/>
        <v>0.11772583212279113</v>
      </c>
      <c r="X25" s="20">
        <f t="shared" si="28"/>
        <v>3117979819</v>
      </c>
      <c r="Y25" s="19">
        <f t="shared" si="29"/>
        <v>0.5919152395810473</v>
      </c>
    </row>
    <row r="26" spans="1:25" ht="45" x14ac:dyDescent="0.25">
      <c r="A26" s="7" t="s">
        <v>19</v>
      </c>
      <c r="B26" s="7" t="s">
        <v>33</v>
      </c>
      <c r="C26" s="7" t="s">
        <v>21</v>
      </c>
      <c r="D26" s="7" t="s">
        <v>34</v>
      </c>
      <c r="E26" s="7" t="s">
        <v>51</v>
      </c>
      <c r="F26" s="7" t="s">
        <v>23</v>
      </c>
      <c r="G26" s="7" t="s">
        <v>16</v>
      </c>
      <c r="H26" s="8" t="s">
        <v>52</v>
      </c>
      <c r="I26" s="9">
        <v>4093510624</v>
      </c>
      <c r="J26" s="9">
        <v>0</v>
      </c>
      <c r="K26" s="9">
        <v>0</v>
      </c>
      <c r="L26" s="9">
        <v>4093510624</v>
      </c>
      <c r="M26" s="9">
        <v>0</v>
      </c>
      <c r="N26" s="9">
        <v>1316027091.1600001</v>
      </c>
      <c r="O26" s="9">
        <v>2777483532.8400002</v>
      </c>
      <c r="P26" s="9">
        <v>1245006353.1600001</v>
      </c>
      <c r="Q26" s="9">
        <v>88734675</v>
      </c>
      <c r="R26" s="9">
        <v>76396697</v>
      </c>
      <c r="S26" s="19">
        <f t="shared" si="19"/>
        <v>0.30414147354610604</v>
      </c>
      <c r="T26" s="19">
        <f t="shared" si="19"/>
        <v>2.1676913327097303E-2</v>
      </c>
      <c r="U26" s="19">
        <f t="shared" si="19"/>
        <v>1.8662879864557058E-2</v>
      </c>
      <c r="V26" s="20">
        <f t="shared" si="26"/>
        <v>71020738</v>
      </c>
      <c r="W26" s="19">
        <f t="shared" si="27"/>
        <v>1.7349591713188627E-2</v>
      </c>
      <c r="X26" s="20">
        <f t="shared" si="28"/>
        <v>1156271678.1600001</v>
      </c>
      <c r="Y26" s="19">
        <f t="shared" si="29"/>
        <v>0.28246456021900873</v>
      </c>
    </row>
    <row r="27" spans="1:25" s="12" customFormat="1" ht="12.75" x14ac:dyDescent="0.2">
      <c r="A27" s="33" t="s">
        <v>76</v>
      </c>
      <c r="B27" s="33"/>
      <c r="C27" s="33"/>
      <c r="D27" s="33"/>
      <c r="E27" s="33"/>
      <c r="F27" s="33"/>
      <c r="G27" s="33"/>
      <c r="H27" s="33"/>
      <c r="I27" s="15">
        <f t="shared" ref="I27:M27" si="30">SUM(I21:I26)</f>
        <v>38743301150</v>
      </c>
      <c r="J27" s="15">
        <f t="shared" si="30"/>
        <v>0</v>
      </c>
      <c r="K27" s="15">
        <f t="shared" si="30"/>
        <v>0</v>
      </c>
      <c r="L27" s="15">
        <f t="shared" si="30"/>
        <v>38743301150</v>
      </c>
      <c r="M27" s="15">
        <f t="shared" si="30"/>
        <v>0</v>
      </c>
      <c r="N27" s="15">
        <f t="shared" ref="N27:R27" si="31">SUM(N21:N26)</f>
        <v>29745636445.16</v>
      </c>
      <c r="O27" s="15">
        <f t="shared" si="31"/>
        <v>8997664704.8400002</v>
      </c>
      <c r="P27" s="15">
        <f t="shared" si="31"/>
        <v>22633522085.16</v>
      </c>
      <c r="Q27" s="15">
        <f t="shared" si="31"/>
        <v>2186765805</v>
      </c>
      <c r="R27" s="15">
        <f t="shared" si="31"/>
        <v>1324074449</v>
      </c>
      <c r="S27" s="16">
        <f t="shared" ref="S27:U28" si="32">+P27/$L27</f>
        <v>0.5841918838441571</v>
      </c>
      <c r="T27" s="16">
        <f t="shared" si="32"/>
        <v>5.6442423337485788E-2</v>
      </c>
      <c r="U27" s="16">
        <f t="shared" si="32"/>
        <v>3.4175571252270533E-2</v>
      </c>
      <c r="V27" s="15">
        <f t="shared" ref="V27" si="33">SUM(V21:V26)</f>
        <v>7112114360</v>
      </c>
      <c r="W27" s="16">
        <f t="shared" ref="W27:W28" si="34">+V27/L27</f>
        <v>0.18357016952335772</v>
      </c>
      <c r="X27" s="15">
        <f t="shared" ref="X27" si="35">SUM(X21:X26)</f>
        <v>20446756280.16</v>
      </c>
      <c r="Y27" s="16">
        <f t="shared" ref="Y27:Y28" si="36">+X27/L27</f>
        <v>0.52774946050667138</v>
      </c>
    </row>
    <row r="28" spans="1:25" s="12" customFormat="1" ht="12.75" x14ac:dyDescent="0.2">
      <c r="A28" s="34" t="s">
        <v>77</v>
      </c>
      <c r="B28" s="34"/>
      <c r="C28" s="34"/>
      <c r="D28" s="34"/>
      <c r="E28" s="34"/>
      <c r="F28" s="34"/>
      <c r="G28" s="34"/>
      <c r="H28" s="34"/>
      <c r="I28" s="17">
        <f>SUM(I27,I20)</f>
        <v>55755348217</v>
      </c>
      <c r="J28" s="17">
        <f t="shared" ref="J28:R28" si="37">SUM(J27,J20)</f>
        <v>0</v>
      </c>
      <c r="K28" s="17">
        <f t="shared" si="37"/>
        <v>0</v>
      </c>
      <c r="L28" s="17">
        <f t="shared" si="37"/>
        <v>55755348217</v>
      </c>
      <c r="M28" s="17">
        <f t="shared" si="37"/>
        <v>1092000000</v>
      </c>
      <c r="N28" s="17">
        <f t="shared" si="37"/>
        <v>45068262641.970001</v>
      </c>
      <c r="O28" s="17">
        <f t="shared" si="37"/>
        <v>9595085575.0300007</v>
      </c>
      <c r="P28" s="17">
        <f t="shared" si="37"/>
        <v>28142307949.760002</v>
      </c>
      <c r="Q28" s="17">
        <f t="shared" si="37"/>
        <v>5610025363.1399994</v>
      </c>
      <c r="R28" s="17">
        <f t="shared" si="37"/>
        <v>4731905415.1399994</v>
      </c>
      <c r="S28" s="18">
        <f t="shared" si="32"/>
        <v>0.50474634003235075</v>
      </c>
      <c r="T28" s="18">
        <f t="shared" si="32"/>
        <v>0.10061860507633746</v>
      </c>
      <c r="U28" s="18">
        <f t="shared" si="32"/>
        <v>8.4869085504109987E-2</v>
      </c>
      <c r="V28" s="17">
        <f t="shared" ref="V28" si="38">SUM(V27,V20)</f>
        <v>16925954692.209999</v>
      </c>
      <c r="W28" s="18">
        <f t="shared" si="34"/>
        <v>0.30357544582690305</v>
      </c>
      <c r="X28" s="17">
        <f t="shared" ref="X28" si="39">SUM(X27,X20)</f>
        <v>22532282586.619999</v>
      </c>
      <c r="Y28" s="18">
        <f t="shared" si="36"/>
        <v>0.40412773495601317</v>
      </c>
    </row>
    <row r="29" spans="1:25" ht="33.950000000000003" customHeight="1" x14ac:dyDescent="0.25">
      <c r="V29" s="21"/>
    </row>
  </sheetData>
  <mergeCells count="32">
    <mergeCell ref="A1:Y1"/>
    <mergeCell ref="A2:Y2"/>
    <mergeCell ref="A3:Y3"/>
    <mergeCell ref="A4:Y4"/>
    <mergeCell ref="A6:A7"/>
    <mergeCell ref="B6:B7"/>
    <mergeCell ref="C6:C7"/>
    <mergeCell ref="D6:D7"/>
    <mergeCell ref="E6:E7"/>
    <mergeCell ref="F6:F7"/>
    <mergeCell ref="V6:W6"/>
    <mergeCell ref="X6:Y6"/>
    <mergeCell ref="A11:H11"/>
    <mergeCell ref="A13:H13"/>
    <mergeCell ref="A16:H16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A19:H19"/>
    <mergeCell ref="A20:H20"/>
    <mergeCell ref="A27:H27"/>
    <mergeCell ref="A28:H28"/>
    <mergeCell ref="S6:U6"/>
    <mergeCell ref="L6:L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15E8E-B092-414C-8A7A-51737B56F4B9}">
  <dimension ref="A1:O21"/>
  <sheetViews>
    <sheetView showGridLines="0" tabSelected="1" topLeftCell="A16" workbookViewId="0">
      <selection activeCell="L20" sqref="L20"/>
    </sheetView>
  </sheetViews>
  <sheetFormatPr baseColWidth="10" defaultRowHeight="15" x14ac:dyDescent="0.25"/>
  <cols>
    <col min="1" max="4" width="5.42578125" style="1" customWidth="1"/>
    <col min="5" max="5" width="8" style="1" customWidth="1"/>
    <col min="6" max="6" width="9.5703125" style="1" customWidth="1"/>
    <col min="7" max="7" width="27.5703125" style="1" customWidth="1"/>
    <col min="8" max="10" width="18.85546875" style="1" customWidth="1"/>
    <col min="11" max="11" width="10.5703125" style="1" customWidth="1"/>
    <col min="12" max="12" width="6.42578125" style="1" customWidth="1"/>
    <col min="13" max="13" width="16.85546875" style="1" bestFit="1" customWidth="1"/>
    <col min="14" max="16384" width="11.42578125" style="1"/>
  </cols>
  <sheetData>
    <row r="1" spans="1:15" x14ac:dyDescent="0.25">
      <c r="A1" s="53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5" x14ac:dyDescent="0.25">
      <c r="A2" s="53" t="s">
        <v>78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5" x14ac:dyDescent="0.25">
      <c r="A3" s="54" t="s">
        <v>54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x14ac:dyDescent="0.25">
      <c r="A4" s="54" t="s">
        <v>55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5" x14ac:dyDescent="0.25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22"/>
      <c r="K5" s="22"/>
      <c r="L5" s="12"/>
      <c r="M5" s="22"/>
    </row>
    <row r="6" spans="1:15" ht="15" customHeight="1" x14ac:dyDescent="0.25">
      <c r="A6" s="47" t="s">
        <v>1</v>
      </c>
      <c r="B6" s="47" t="s">
        <v>2</v>
      </c>
      <c r="C6" s="47" t="s">
        <v>3</v>
      </c>
      <c r="D6" s="47" t="s">
        <v>4</v>
      </c>
      <c r="E6" s="47" t="s">
        <v>6</v>
      </c>
      <c r="F6" s="47" t="s">
        <v>7</v>
      </c>
      <c r="G6" s="51" t="s">
        <v>8</v>
      </c>
      <c r="H6" s="41" t="s">
        <v>79</v>
      </c>
      <c r="I6" s="41" t="s">
        <v>80</v>
      </c>
      <c r="J6" s="41" t="s">
        <v>11</v>
      </c>
      <c r="K6" s="61" t="s">
        <v>63</v>
      </c>
      <c r="L6" s="62"/>
      <c r="M6" s="61" t="s">
        <v>81</v>
      </c>
      <c r="N6" s="62"/>
      <c r="O6" s="12"/>
    </row>
    <row r="7" spans="1:15" x14ac:dyDescent="0.25">
      <c r="A7" s="48"/>
      <c r="B7" s="48"/>
      <c r="C7" s="48"/>
      <c r="D7" s="48"/>
      <c r="E7" s="48"/>
      <c r="F7" s="48"/>
      <c r="G7" s="52"/>
      <c r="H7" s="42"/>
      <c r="I7" s="42"/>
      <c r="J7" s="42"/>
      <c r="K7" s="13" t="s">
        <v>66</v>
      </c>
      <c r="L7" s="13" t="s">
        <v>67</v>
      </c>
      <c r="M7" s="13" t="s">
        <v>69</v>
      </c>
      <c r="N7" s="13" t="s">
        <v>70</v>
      </c>
      <c r="O7" s="12"/>
    </row>
    <row r="8" spans="1:15" ht="22.5" x14ac:dyDescent="0.25">
      <c r="A8" s="2" t="s">
        <v>12</v>
      </c>
      <c r="B8" s="2" t="s">
        <v>13</v>
      </c>
      <c r="C8" s="2" t="s">
        <v>13</v>
      </c>
      <c r="D8" s="2" t="s">
        <v>14</v>
      </c>
      <c r="E8" s="2" t="s">
        <v>15</v>
      </c>
      <c r="F8" s="2" t="s">
        <v>16</v>
      </c>
      <c r="G8" s="3" t="s">
        <v>17</v>
      </c>
      <c r="H8" s="4">
        <v>167899956</v>
      </c>
      <c r="I8" s="4">
        <v>167899956</v>
      </c>
      <c r="J8" s="4">
        <v>167899956</v>
      </c>
      <c r="K8" s="29">
        <f>+I8/H8</f>
        <v>1</v>
      </c>
      <c r="L8" s="29">
        <f>+J8/H8</f>
        <v>1</v>
      </c>
      <c r="M8" s="20">
        <f>+H8-I8</f>
        <v>0</v>
      </c>
      <c r="N8" s="30">
        <f>+M8/H8</f>
        <v>0</v>
      </c>
    </row>
    <row r="9" spans="1:15" x14ac:dyDescent="0.25">
      <c r="A9" s="38" t="s">
        <v>71</v>
      </c>
      <c r="B9" s="39"/>
      <c r="C9" s="39"/>
      <c r="D9" s="39"/>
      <c r="E9" s="39"/>
      <c r="F9" s="39"/>
      <c r="G9" s="40"/>
      <c r="H9" s="23">
        <f>+H8</f>
        <v>167899956</v>
      </c>
      <c r="I9" s="23">
        <f t="shared" ref="I9:J9" si="0">+I8</f>
        <v>167899956</v>
      </c>
      <c r="J9" s="23">
        <f t="shared" si="0"/>
        <v>167899956</v>
      </c>
      <c r="K9" s="24">
        <f>+I9/H9</f>
        <v>1</v>
      </c>
      <c r="L9" s="24">
        <f>+J9/H9</f>
        <v>1</v>
      </c>
      <c r="M9" s="25">
        <f>+H9-I9</f>
        <v>0</v>
      </c>
      <c r="N9" s="26">
        <f>+M9/H9</f>
        <v>0</v>
      </c>
      <c r="O9" s="12"/>
    </row>
    <row r="10" spans="1:15" ht="22.5" x14ac:dyDescent="0.25">
      <c r="A10" s="2" t="s">
        <v>12</v>
      </c>
      <c r="B10" s="2" t="s">
        <v>14</v>
      </c>
      <c r="C10" s="2"/>
      <c r="D10" s="2"/>
      <c r="E10" s="2" t="s">
        <v>15</v>
      </c>
      <c r="F10" s="2" t="s">
        <v>16</v>
      </c>
      <c r="G10" s="3" t="s">
        <v>18</v>
      </c>
      <c r="H10" s="4">
        <v>83978743.219999999</v>
      </c>
      <c r="I10" s="4">
        <v>14534847.09</v>
      </c>
      <c r="J10" s="4">
        <v>11513908.09</v>
      </c>
      <c r="K10" s="29">
        <f>+I10/H10</f>
        <v>0.17307769243370202</v>
      </c>
      <c r="L10" s="29">
        <f>+J10/H10</f>
        <v>0.13710502977922512</v>
      </c>
      <c r="M10" s="20">
        <f>+H10-I10</f>
        <v>69443896.129999995</v>
      </c>
      <c r="N10" s="30">
        <f>+M10/H10</f>
        <v>0.82692230756629792</v>
      </c>
    </row>
    <row r="11" spans="1:15" x14ac:dyDescent="0.25">
      <c r="A11" s="38" t="s">
        <v>82</v>
      </c>
      <c r="B11" s="39"/>
      <c r="C11" s="39"/>
      <c r="D11" s="39"/>
      <c r="E11" s="39"/>
      <c r="F11" s="39"/>
      <c r="G11" s="40"/>
      <c r="H11" s="23">
        <f>+H10</f>
        <v>83978743.219999999</v>
      </c>
      <c r="I11" s="23">
        <f t="shared" ref="I11:J11" si="1">+I10</f>
        <v>14534847.09</v>
      </c>
      <c r="J11" s="23">
        <f t="shared" si="1"/>
        <v>11513908.09</v>
      </c>
      <c r="K11" s="26">
        <f>+I11/H11</f>
        <v>0.17307769243370202</v>
      </c>
      <c r="L11" s="26">
        <f>+J11/H11</f>
        <v>0.13710502977922512</v>
      </c>
      <c r="M11" s="25">
        <f>+H11-I11</f>
        <v>69443896.129999995</v>
      </c>
      <c r="N11" s="24">
        <f>+M11/H11</f>
        <v>0.82692230756629792</v>
      </c>
      <c r="O11" s="12"/>
    </row>
    <row r="12" spans="1:15" x14ac:dyDescent="0.25">
      <c r="A12" s="55" t="s">
        <v>75</v>
      </c>
      <c r="B12" s="56"/>
      <c r="C12" s="56"/>
      <c r="D12" s="56"/>
      <c r="E12" s="56"/>
      <c r="F12" s="56"/>
      <c r="G12" s="57"/>
      <c r="H12" s="27">
        <f>+H9+H11</f>
        <v>251878699.22</v>
      </c>
      <c r="I12" s="27">
        <f t="shared" ref="I12:N12" si="2">+I9+I11</f>
        <v>182434803.09</v>
      </c>
      <c r="J12" s="27">
        <f t="shared" si="2"/>
        <v>179413864.09</v>
      </c>
      <c r="K12" s="28">
        <f>+I12/H12</f>
        <v>0.7242962729875575</v>
      </c>
      <c r="L12" s="28">
        <f>+J12/H12</f>
        <v>0.712302646653314</v>
      </c>
      <c r="M12" s="27">
        <f>+H12-I12</f>
        <v>69443896.129999995</v>
      </c>
      <c r="N12" s="28">
        <f>+M12/H12</f>
        <v>0.2757037270124425</v>
      </c>
      <c r="O12" s="12"/>
    </row>
    <row r="13" spans="1:15" ht="33.75" x14ac:dyDescent="0.25">
      <c r="A13" s="2" t="s">
        <v>19</v>
      </c>
      <c r="B13" s="2" t="s">
        <v>20</v>
      </c>
      <c r="C13" s="2" t="s">
        <v>21</v>
      </c>
      <c r="D13" s="2" t="s">
        <v>22</v>
      </c>
      <c r="E13" s="2" t="s">
        <v>23</v>
      </c>
      <c r="F13" s="2" t="s">
        <v>16</v>
      </c>
      <c r="G13" s="3" t="s">
        <v>24</v>
      </c>
      <c r="H13" s="4">
        <v>648416180.98000002</v>
      </c>
      <c r="I13" s="4">
        <v>524451250.94999999</v>
      </c>
      <c r="J13" s="4">
        <v>492799269.94999999</v>
      </c>
      <c r="K13" s="29">
        <f t="shared" ref="K13:K18" si="3">+I13/H13</f>
        <v>0.80881888258457313</v>
      </c>
      <c r="L13" s="29">
        <f t="shared" ref="L13:L18" si="4">+J13/H13</f>
        <v>0.76000458410090177</v>
      </c>
      <c r="M13" s="20">
        <f t="shared" ref="M13:M18" si="5">+H13-I13</f>
        <v>123964930.03000003</v>
      </c>
      <c r="N13" s="30">
        <f t="shared" ref="N13:N18" si="6">+M13/H13</f>
        <v>0.19118111741542682</v>
      </c>
    </row>
    <row r="14" spans="1:15" ht="33.75" x14ac:dyDescent="0.25">
      <c r="A14" s="2" t="s">
        <v>19</v>
      </c>
      <c r="B14" s="2" t="s">
        <v>20</v>
      </c>
      <c r="C14" s="2" t="s">
        <v>21</v>
      </c>
      <c r="D14" s="2" t="s">
        <v>25</v>
      </c>
      <c r="E14" s="2" t="s">
        <v>23</v>
      </c>
      <c r="F14" s="2" t="s">
        <v>16</v>
      </c>
      <c r="G14" s="3" t="s">
        <v>26</v>
      </c>
      <c r="H14" s="4">
        <v>1405229846.6199999</v>
      </c>
      <c r="I14" s="4">
        <v>1033056236.76</v>
      </c>
      <c r="J14" s="4">
        <v>991491306.75999999</v>
      </c>
      <c r="K14" s="29">
        <f t="shared" si="3"/>
        <v>0.73515107812776015</v>
      </c>
      <c r="L14" s="29">
        <f t="shared" si="4"/>
        <v>0.7055723368990735</v>
      </c>
      <c r="M14" s="20">
        <f t="shared" si="5"/>
        <v>372173609.8599999</v>
      </c>
      <c r="N14" s="30">
        <f t="shared" si="6"/>
        <v>0.2648489218722398</v>
      </c>
    </row>
    <row r="15" spans="1:15" ht="33.75" x14ac:dyDescent="0.25">
      <c r="A15" s="2" t="s">
        <v>19</v>
      </c>
      <c r="B15" s="2" t="s">
        <v>20</v>
      </c>
      <c r="C15" s="2" t="s">
        <v>21</v>
      </c>
      <c r="D15" s="2" t="s">
        <v>27</v>
      </c>
      <c r="E15" s="2" t="s">
        <v>23</v>
      </c>
      <c r="F15" s="2" t="s">
        <v>16</v>
      </c>
      <c r="G15" s="3" t="s">
        <v>28</v>
      </c>
      <c r="H15" s="4">
        <v>1277671334.3199999</v>
      </c>
      <c r="I15" s="4">
        <v>1026944384.6</v>
      </c>
      <c r="J15" s="4">
        <v>638146135.60000002</v>
      </c>
      <c r="K15" s="29">
        <f t="shared" si="3"/>
        <v>0.80376256163449</v>
      </c>
      <c r="L15" s="29">
        <f t="shared" si="4"/>
        <v>0.49946032164808102</v>
      </c>
      <c r="M15" s="20">
        <f t="shared" si="5"/>
        <v>250726949.71999991</v>
      </c>
      <c r="N15" s="30">
        <f t="shared" si="6"/>
        <v>0.19623743836551</v>
      </c>
    </row>
    <row r="16" spans="1:15" ht="33.75" x14ac:dyDescent="0.25">
      <c r="A16" s="2" t="s">
        <v>19</v>
      </c>
      <c r="B16" s="2" t="s">
        <v>20</v>
      </c>
      <c r="C16" s="2" t="s">
        <v>21</v>
      </c>
      <c r="D16" s="2" t="s">
        <v>29</v>
      </c>
      <c r="E16" s="2" t="s">
        <v>23</v>
      </c>
      <c r="F16" s="2" t="s">
        <v>16</v>
      </c>
      <c r="G16" s="3" t="s">
        <v>30</v>
      </c>
      <c r="H16" s="4">
        <v>1209233706.99</v>
      </c>
      <c r="I16" s="4">
        <v>1082818367</v>
      </c>
      <c r="J16" s="4">
        <v>960887364</v>
      </c>
      <c r="K16" s="29">
        <f t="shared" si="3"/>
        <v>0.89545830614937905</v>
      </c>
      <c r="L16" s="29">
        <f t="shared" si="4"/>
        <v>0.79462502446431249</v>
      </c>
      <c r="M16" s="20">
        <f t="shared" si="5"/>
        <v>126415339.99000001</v>
      </c>
      <c r="N16" s="30">
        <f t="shared" si="6"/>
        <v>0.10454169385062091</v>
      </c>
    </row>
    <row r="17" spans="1:15" ht="90" x14ac:dyDescent="0.25">
      <c r="A17" s="2" t="s">
        <v>19</v>
      </c>
      <c r="B17" s="2" t="s">
        <v>20</v>
      </c>
      <c r="C17" s="2" t="s">
        <v>21</v>
      </c>
      <c r="D17" s="2" t="s">
        <v>31</v>
      </c>
      <c r="E17" s="2" t="s">
        <v>23</v>
      </c>
      <c r="F17" s="2" t="s">
        <v>16</v>
      </c>
      <c r="G17" s="3" t="s">
        <v>32</v>
      </c>
      <c r="H17" s="4">
        <v>1016414443.73</v>
      </c>
      <c r="I17" s="4">
        <v>210271449.91999999</v>
      </c>
      <c r="J17" s="4">
        <v>209683389.91999999</v>
      </c>
      <c r="K17" s="29">
        <f t="shared" si="3"/>
        <v>0.20687570037705644</v>
      </c>
      <c r="L17" s="29">
        <f t="shared" si="4"/>
        <v>0.20629713717025869</v>
      </c>
      <c r="M17" s="20">
        <f t="shared" si="5"/>
        <v>806142993.81000006</v>
      </c>
      <c r="N17" s="30">
        <f t="shared" si="6"/>
        <v>0.79312429962294362</v>
      </c>
    </row>
    <row r="18" spans="1:15" ht="67.5" x14ac:dyDescent="0.25">
      <c r="A18" s="2" t="s">
        <v>19</v>
      </c>
      <c r="B18" s="2" t="s">
        <v>33</v>
      </c>
      <c r="C18" s="2" t="s">
        <v>21</v>
      </c>
      <c r="D18" s="2" t="s">
        <v>34</v>
      </c>
      <c r="E18" s="2" t="s">
        <v>23</v>
      </c>
      <c r="F18" s="2" t="s">
        <v>16</v>
      </c>
      <c r="G18" s="3" t="s">
        <v>35</v>
      </c>
      <c r="H18" s="4">
        <v>1405013233.29</v>
      </c>
      <c r="I18" s="4">
        <v>1344427936.4000001</v>
      </c>
      <c r="J18" s="4">
        <v>1340076162.4000001</v>
      </c>
      <c r="K18" s="29">
        <f t="shared" si="3"/>
        <v>0.95687919839151092</v>
      </c>
      <c r="L18" s="29">
        <f t="shared" si="4"/>
        <v>0.95378187952155991</v>
      </c>
      <c r="M18" s="20">
        <f t="shared" si="5"/>
        <v>60585296.889999866</v>
      </c>
      <c r="N18" s="30">
        <f t="shared" si="6"/>
        <v>4.3120801608489072E-2</v>
      </c>
    </row>
    <row r="19" spans="1:15" x14ac:dyDescent="0.25">
      <c r="A19" s="55" t="s">
        <v>76</v>
      </c>
      <c r="B19" s="56"/>
      <c r="C19" s="56"/>
      <c r="D19" s="56"/>
      <c r="E19" s="56"/>
      <c r="F19" s="56"/>
      <c r="G19" s="57"/>
      <c r="H19" s="27">
        <f>SUM(H13:H18)</f>
        <v>6961978745.9299994</v>
      </c>
      <c r="I19" s="27">
        <f t="shared" ref="I19:J19" si="7">SUM(I13:I18)</f>
        <v>5221969625.6300001</v>
      </c>
      <c r="J19" s="27">
        <f t="shared" si="7"/>
        <v>4633083628.6300001</v>
      </c>
      <c r="K19" s="16">
        <f t="shared" ref="K19:K20" si="8">+I19/H19</f>
        <v>0.75006974542730176</v>
      </c>
      <c r="L19" s="16">
        <f t="shared" ref="L19:L20" si="9">+J19/H19</f>
        <v>0.66548373640734249</v>
      </c>
      <c r="M19" s="27">
        <f t="shared" ref="M19" si="10">SUM(M13:M18)</f>
        <v>1740009120.2999997</v>
      </c>
      <c r="N19" s="16">
        <f t="shared" ref="N19:N20" si="11">+M19/H19</f>
        <v>0.24993025457269832</v>
      </c>
      <c r="O19" s="12"/>
    </row>
    <row r="20" spans="1:15" x14ac:dyDescent="0.25">
      <c r="A20" s="58" t="s">
        <v>77</v>
      </c>
      <c r="B20" s="59"/>
      <c r="C20" s="59"/>
      <c r="D20" s="59"/>
      <c r="E20" s="59"/>
      <c r="F20" s="59"/>
      <c r="G20" s="60"/>
      <c r="H20" s="17">
        <f>+H12+H19</f>
        <v>7213857445.1499996</v>
      </c>
      <c r="I20" s="17">
        <f>+I12+I19</f>
        <v>5404404428.7200003</v>
      </c>
      <c r="J20" s="17">
        <f>+J12+J19</f>
        <v>4812497492.7200003</v>
      </c>
      <c r="K20" s="18">
        <f t="shared" si="8"/>
        <v>0.74916984010454413</v>
      </c>
      <c r="L20" s="18">
        <f t="shared" si="9"/>
        <v>0.66711846322324053</v>
      </c>
      <c r="M20" s="17">
        <f>+M12+M19</f>
        <v>1809453016.4299998</v>
      </c>
      <c r="N20" s="18">
        <f t="shared" si="11"/>
        <v>0.25083015989545598</v>
      </c>
      <c r="O20" s="12"/>
    </row>
    <row r="21" spans="1:15" ht="33.950000000000003" customHeight="1" x14ac:dyDescent="0.25">
      <c r="M21" s="31"/>
    </row>
  </sheetData>
  <mergeCells count="21">
    <mergeCell ref="K6:L6"/>
    <mergeCell ref="M6:N6"/>
    <mergeCell ref="A1:M1"/>
    <mergeCell ref="A2:M2"/>
    <mergeCell ref="A3:M3"/>
    <mergeCell ref="A4:M4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A9:G9"/>
    <mergeCell ref="A11:G11"/>
    <mergeCell ref="A12:G12"/>
    <mergeCell ref="A19:G19"/>
    <mergeCell ref="A20:G20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Vigencia</vt:lpstr>
      <vt:lpstr>Reserva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 Bibiana Patiño Amaya</dc:creator>
  <cp:lastModifiedBy>Leydi Bibiana Patiño Amaya</cp:lastModifiedBy>
  <dcterms:created xsi:type="dcterms:W3CDTF">2024-07-16T21:13:45Z</dcterms:created>
  <dcterms:modified xsi:type="dcterms:W3CDTF">2024-07-17T00:51:12Z</dcterms:modified>
</cp:coreProperties>
</file>