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Unidades compartidas\2. Vigencia 2024\3. INFORMES\6. Publicación Página Web\"/>
    </mc:Choice>
  </mc:AlternateContent>
  <xr:revisionPtr revIDLastSave="0" documentId="13_ncr:1_{B4F77C22-6478-4A35-940B-4AED60CAA9F6}" xr6:coauthVersionLast="47" xr6:coauthVersionMax="47" xr10:uidLastSave="{00000000-0000-0000-0000-000000000000}"/>
  <bookViews>
    <workbookView xWindow="-120" yWindow="-120" windowWidth="20730" windowHeight="11040" activeTab="1" xr2:uid="{908A6089-6815-4716-AD1E-45EEB8234D83}"/>
  </bookViews>
  <sheets>
    <sheet name="Vigencia" sheetId="2" r:id="rId1"/>
    <sheet name="Reserv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M12" i="1"/>
  <c r="N12" i="1" s="1"/>
  <c r="L12" i="1"/>
  <c r="K12" i="1"/>
  <c r="K11" i="1"/>
  <c r="K10" i="1"/>
  <c r="K9" i="1"/>
  <c r="K8" i="1"/>
  <c r="J19" i="1"/>
  <c r="I19" i="1"/>
  <c r="H19" i="1"/>
  <c r="J11" i="1"/>
  <c r="I11" i="1"/>
  <c r="H11" i="1"/>
  <c r="M11" i="1" s="1"/>
  <c r="N11" i="1" s="1"/>
  <c r="J9" i="1"/>
  <c r="I9" i="1"/>
  <c r="I12" i="1" s="1"/>
  <c r="I20" i="1" s="1"/>
  <c r="H9" i="1"/>
  <c r="M18" i="1"/>
  <c r="N18" i="1" s="1"/>
  <c r="L18" i="1"/>
  <c r="M17" i="1"/>
  <c r="N17" i="1" s="1"/>
  <c r="L17" i="1"/>
  <c r="M16" i="1"/>
  <c r="N16" i="1" s="1"/>
  <c r="L16" i="1"/>
  <c r="M15" i="1"/>
  <c r="N15" i="1" s="1"/>
  <c r="L15" i="1"/>
  <c r="M14" i="1"/>
  <c r="N14" i="1" s="1"/>
  <c r="L14" i="1"/>
  <c r="M13" i="1"/>
  <c r="N13" i="1" s="1"/>
  <c r="L13" i="1"/>
  <c r="M10" i="1"/>
  <c r="N10" i="1" s="1"/>
  <c r="L10" i="1"/>
  <c r="M8" i="1"/>
  <c r="N8" i="1" s="1"/>
  <c r="L8" i="1"/>
  <c r="R27" i="2"/>
  <c r="Q27" i="2"/>
  <c r="P27" i="2"/>
  <c r="S27" i="2" s="1"/>
  <c r="O27" i="2"/>
  <c r="N27" i="2"/>
  <c r="M27" i="2"/>
  <c r="L27" i="2"/>
  <c r="K27" i="2"/>
  <c r="J27" i="2"/>
  <c r="I27" i="2"/>
  <c r="R20" i="2"/>
  <c r="R19" i="2"/>
  <c r="Q19" i="2"/>
  <c r="P19" i="2"/>
  <c r="O19" i="2"/>
  <c r="N19" i="2"/>
  <c r="M19" i="2"/>
  <c r="L19" i="2"/>
  <c r="K19" i="2"/>
  <c r="J19" i="2"/>
  <c r="I19" i="2"/>
  <c r="R16" i="2"/>
  <c r="Q16" i="2"/>
  <c r="P16" i="2"/>
  <c r="O16" i="2"/>
  <c r="N16" i="2"/>
  <c r="M16" i="2"/>
  <c r="L16" i="2"/>
  <c r="K16" i="2"/>
  <c r="J16" i="2"/>
  <c r="I16" i="2"/>
  <c r="R13" i="2"/>
  <c r="Q13" i="2"/>
  <c r="P13" i="2"/>
  <c r="O13" i="2"/>
  <c r="N13" i="2"/>
  <c r="M13" i="2"/>
  <c r="L13" i="2"/>
  <c r="K13" i="2"/>
  <c r="J13" i="2"/>
  <c r="I13" i="2"/>
  <c r="R11" i="2"/>
  <c r="Q11" i="2"/>
  <c r="P11" i="2"/>
  <c r="O11" i="2"/>
  <c r="O20" i="2" s="1"/>
  <c r="O28" i="2" s="1"/>
  <c r="N11" i="2"/>
  <c r="M11" i="2"/>
  <c r="L11" i="2"/>
  <c r="K11" i="2"/>
  <c r="J11" i="2"/>
  <c r="I11" i="2"/>
  <c r="X26" i="2"/>
  <c r="Y26" i="2" s="1"/>
  <c r="V26" i="2"/>
  <c r="W26" i="2" s="1"/>
  <c r="U26" i="2"/>
  <c r="T26" i="2"/>
  <c r="S26" i="2"/>
  <c r="X25" i="2"/>
  <c r="Y25" i="2" s="1"/>
  <c r="V25" i="2"/>
  <c r="W25" i="2" s="1"/>
  <c r="U25" i="2"/>
  <c r="T25" i="2"/>
  <c r="S25" i="2"/>
  <c r="X24" i="2"/>
  <c r="Y24" i="2" s="1"/>
  <c r="V24" i="2"/>
  <c r="W24" i="2" s="1"/>
  <c r="U24" i="2"/>
  <c r="T24" i="2"/>
  <c r="S24" i="2"/>
  <c r="X23" i="2"/>
  <c r="Y23" i="2" s="1"/>
  <c r="V23" i="2"/>
  <c r="W23" i="2" s="1"/>
  <c r="U23" i="2"/>
  <c r="T23" i="2"/>
  <c r="S23" i="2"/>
  <c r="X22" i="2"/>
  <c r="Y22" i="2" s="1"/>
  <c r="V22" i="2"/>
  <c r="W22" i="2" s="1"/>
  <c r="U22" i="2"/>
  <c r="T22" i="2"/>
  <c r="S22" i="2"/>
  <c r="X21" i="2"/>
  <c r="Y21" i="2" s="1"/>
  <c r="V21" i="2"/>
  <c r="W21" i="2" s="1"/>
  <c r="U21" i="2"/>
  <c r="T21" i="2"/>
  <c r="S21" i="2"/>
  <c r="X18" i="2"/>
  <c r="Y18" i="2" s="1"/>
  <c r="V18" i="2"/>
  <c r="W18" i="2" s="1"/>
  <c r="U18" i="2"/>
  <c r="T18" i="2"/>
  <c r="S18" i="2"/>
  <c r="X17" i="2"/>
  <c r="Y17" i="2" s="1"/>
  <c r="V17" i="2"/>
  <c r="W17" i="2" s="1"/>
  <c r="U17" i="2"/>
  <c r="T17" i="2"/>
  <c r="S17" i="2"/>
  <c r="X15" i="2"/>
  <c r="Y15" i="2" s="1"/>
  <c r="V15" i="2"/>
  <c r="W15" i="2" s="1"/>
  <c r="U15" i="2"/>
  <c r="T15" i="2"/>
  <c r="S15" i="2"/>
  <c r="X14" i="2"/>
  <c r="Y14" i="2" s="1"/>
  <c r="V14" i="2"/>
  <c r="W14" i="2" s="1"/>
  <c r="U14" i="2"/>
  <c r="T14" i="2"/>
  <c r="S14" i="2"/>
  <c r="X12" i="2"/>
  <c r="X13" i="2" s="1"/>
  <c r="Y13" i="2" s="1"/>
  <c r="V12" i="2"/>
  <c r="W12" i="2" s="1"/>
  <c r="U12" i="2"/>
  <c r="T12" i="2"/>
  <c r="S12" i="2"/>
  <c r="X10" i="2"/>
  <c r="Y10" i="2" s="1"/>
  <c r="V10" i="2"/>
  <c r="W10" i="2" s="1"/>
  <c r="U10" i="2"/>
  <c r="T10" i="2"/>
  <c r="S10" i="2"/>
  <c r="X9" i="2"/>
  <c r="Y9" i="2" s="1"/>
  <c r="V9" i="2"/>
  <c r="W9" i="2" s="1"/>
  <c r="U9" i="2"/>
  <c r="T9" i="2"/>
  <c r="S9" i="2"/>
  <c r="X8" i="2"/>
  <c r="Y8" i="2" s="1"/>
  <c r="V8" i="2"/>
  <c r="W8" i="2" s="1"/>
  <c r="U8" i="2"/>
  <c r="T8" i="2"/>
  <c r="S8" i="2"/>
  <c r="M9" i="1" l="1"/>
  <c r="N9" i="1" s="1"/>
  <c r="J12" i="1"/>
  <c r="H12" i="1"/>
  <c r="H20" i="1" s="1"/>
  <c r="J20" i="1"/>
  <c r="L20" i="1" s="1"/>
  <c r="L9" i="1"/>
  <c r="M19" i="1"/>
  <c r="N19" i="1" s="1"/>
  <c r="L19" i="1"/>
  <c r="L11" i="1"/>
  <c r="N20" i="2"/>
  <c r="N28" i="2" s="1"/>
  <c r="S19" i="2"/>
  <c r="T13" i="2"/>
  <c r="T16" i="2"/>
  <c r="S11" i="2"/>
  <c r="U16" i="2"/>
  <c r="V13" i="2"/>
  <c r="W13" i="2" s="1"/>
  <c r="Y12" i="2"/>
  <c r="U11" i="2"/>
  <c r="X16" i="2"/>
  <c r="Y16" i="2" s="1"/>
  <c r="P20" i="2"/>
  <c r="P28" i="2" s="1"/>
  <c r="R28" i="2"/>
  <c r="S13" i="2"/>
  <c r="S16" i="2"/>
  <c r="T19" i="2"/>
  <c r="U13" i="2"/>
  <c r="U19" i="2"/>
  <c r="T11" i="2"/>
  <c r="V16" i="2"/>
  <c r="W16" i="2" s="1"/>
  <c r="Q20" i="2"/>
  <c r="Q28" i="2" s="1"/>
  <c r="T27" i="2"/>
  <c r="U27" i="2"/>
  <c r="V11" i="2"/>
  <c r="W11" i="2" s="1"/>
  <c r="I20" i="2"/>
  <c r="J20" i="2"/>
  <c r="J28" i="2" s="1"/>
  <c r="V19" i="2"/>
  <c r="M20" i="2"/>
  <c r="M28" i="2" s="1"/>
  <c r="I28" i="2"/>
  <c r="X11" i="2"/>
  <c r="Y11" i="2" s="1"/>
  <c r="K20" i="2"/>
  <c r="K28" i="2" s="1"/>
  <c r="X19" i="2"/>
  <c r="Y19" i="2" s="1"/>
  <c r="V27" i="2"/>
  <c r="W27" i="2" s="1"/>
  <c r="X27" i="2"/>
  <c r="Y27" i="2" s="1"/>
  <c r="L20" i="2"/>
  <c r="T20" i="2" s="1"/>
  <c r="M20" i="1" l="1"/>
  <c r="N20" i="1" s="1"/>
  <c r="S20" i="2"/>
  <c r="V28" i="2"/>
  <c r="V20" i="2"/>
  <c r="W20" i="2" s="1"/>
  <c r="L28" i="2"/>
  <c r="X20" i="2"/>
  <c r="Y20" i="2" s="1"/>
  <c r="W19" i="2"/>
  <c r="X28" i="2"/>
  <c r="Y28" i="2" s="1"/>
  <c r="U20" i="2"/>
  <c r="T28" i="2" l="1"/>
  <c r="U28" i="2"/>
  <c r="S28" i="2"/>
  <c r="W28" i="2"/>
</calcChain>
</file>

<file path=xl/sharedStrings.xml><?xml version="1.0" encoding="utf-8"?>
<sst xmlns="http://schemas.openxmlformats.org/spreadsheetml/2006/main" count="231" uniqueCount="83">
  <si>
    <t/>
  </si>
  <si>
    <t>TIPO</t>
  </si>
  <si>
    <t>CTA</t>
  </si>
  <si>
    <t>SUB
CTA</t>
  </si>
  <si>
    <t>OBJ</t>
  </si>
  <si>
    <t>ORD</t>
  </si>
  <si>
    <t>REC</t>
  </si>
  <si>
    <t>SIT</t>
  </si>
  <si>
    <t>DESCRIPCION</t>
  </si>
  <si>
    <t>COMPROMISO</t>
  </si>
  <si>
    <t>OBLIGACION</t>
  </si>
  <si>
    <t>PAGOS</t>
  </si>
  <si>
    <t>A</t>
  </si>
  <si>
    <t>01</t>
  </si>
  <si>
    <t>02</t>
  </si>
  <si>
    <t>10</t>
  </si>
  <si>
    <t>CSF</t>
  </si>
  <si>
    <t>CONTRIBUCIONES INHERENTES A LA NÓMINA</t>
  </si>
  <si>
    <t>ADQUISICIÓN DE BIENES  Y SERVICIOS</t>
  </si>
  <si>
    <t>C</t>
  </si>
  <si>
    <t>4101</t>
  </si>
  <si>
    <t>1500</t>
  </si>
  <si>
    <t>15</t>
  </si>
  <si>
    <t>11</t>
  </si>
  <si>
    <t>DIVULGACION DE ACCIONES DE MEMORIA HISTORICA A NIVEL NACIONAL  NACIONAL</t>
  </si>
  <si>
    <t>16</t>
  </si>
  <si>
    <t>IMPLEMENTACION DE LAS ACCIONES DE MEMORIA HISTORICA A NIVEL   NACIONAL</t>
  </si>
  <si>
    <t>17</t>
  </si>
  <si>
    <t>FORTALECIMIENTO DE PROCESOS DE MEMORIA HISTORICA A NIVEL  NACIONAL</t>
  </si>
  <si>
    <t>18</t>
  </si>
  <si>
    <t>IMPLEMENTACION DE ACCIONES DEL MUSEO DE MEMORIA A NIVEL  NACIONAL</t>
  </si>
  <si>
    <t>19</t>
  </si>
  <si>
    <t>CONSOLIDACION DEL ARCHIVO DE LOS DERECHOS HUMANOS, MEMORIA HISTORICA Y CONFLICTO ARMADO Y COLECCIONES DE DERECHOS HUMANOS Y DERECHO INTERNACIONAL HUMANITARIO.  NACIONAL</t>
  </si>
  <si>
    <t>4199</t>
  </si>
  <si>
    <t>2</t>
  </si>
  <si>
    <t>CONSOLIDACION DE LA PLATAFORMA TECNOLOGICA PARA LA ADECUADA GESTION DE LA INFORMACION DEL CENTRO NACIONAL DE MEMORIA HISTORICA A NIVEL   NACIONAL</t>
  </si>
  <si>
    <t>CDP</t>
  </si>
  <si>
    <t>SALARIO</t>
  </si>
  <si>
    <t>03</t>
  </si>
  <si>
    <t>REMUNERACIONES NO CONSTITUTIVAS DE FACTOR SALARIAL</t>
  </si>
  <si>
    <t>999</t>
  </si>
  <si>
    <t>OTRAS TRANSFERENCIAS - DISTRIBUCIÓN PREVIO CONCEPTO DGPPN</t>
  </si>
  <si>
    <t>04</t>
  </si>
  <si>
    <t>012</t>
  </si>
  <si>
    <t>INCAPACIDADES Y LICENCIAS DE MATERNIDAD Y PATERNIDAD (NO DE PENSIONES)</t>
  </si>
  <si>
    <t>08</t>
  </si>
  <si>
    <t>IMPUESTOS</t>
  </si>
  <si>
    <t>SSF</t>
  </si>
  <si>
    <t>CUOTA DE FISCALIZACIÓN Y AUDITAJE</t>
  </si>
  <si>
    <t>53107A</t>
  </si>
  <si>
    <t>5. CONVERGENCIA REGIONAL / A. DIÁLOGO, MEMORIA, CONVIVENCIA Y RECONCILIACIÓN PARA LA RECONSTRUCCIÓN DEL TEJIDO SOCIAL</t>
  </si>
  <si>
    <t>53105B</t>
  </si>
  <si>
    <t>5. CONVERGENCIA REGIONAL / B. ENTIDADES PÚBLICAS TERRITORIALES Y NACIONALES FORTALECIDAS</t>
  </si>
  <si>
    <t>APROPIACIÓN INICIAL</t>
  </si>
  <si>
    <t>APROPIACIÓN ADICIONADA</t>
  </si>
  <si>
    <t>APROPIACIÓN REDUCIDA</t>
  </si>
  <si>
    <t>APROPIACIÓN VIGENTE</t>
  </si>
  <si>
    <t>APROPIACIÓN BLOQUEADA</t>
  </si>
  <si>
    <t>APROPIACIÓN DISPONIBLE</t>
  </si>
  <si>
    <t>% EJECUCIÓN</t>
  </si>
  <si>
    <t>CDP por comprometer</t>
  </si>
  <si>
    <t>Compromisos por Obligar</t>
  </si>
  <si>
    <t>Comp.</t>
  </si>
  <si>
    <t>Oblig.</t>
  </si>
  <si>
    <t>Pagos</t>
  </si>
  <si>
    <t>Valor</t>
  </si>
  <si>
    <t>%</t>
  </si>
  <si>
    <t>CENTRO NACIONAL DE MEMORIA HISTÓRICA</t>
  </si>
  <si>
    <t>SECCION: 41-05-00</t>
  </si>
  <si>
    <t>CIFRAS EN PESOS</t>
  </si>
  <si>
    <t>EJECUCION PRESUPUESTO DE GASTOS A 30 DE ABRIL DE 2024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</si>
  <si>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</si>
  <si>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</si>
  <si>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</si>
  <si>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</si>
  <si>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</si>
  <si>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</si>
  <si>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>TOTAL EJECUCION PRESUPUESTO DE GASTOS</t>
  </si>
  <si>
    <t>VALOR RESERVA PRESUPUESTAL</t>
  </si>
  <si>
    <t>OBLIGACIÓN</t>
  </si>
  <si>
    <t>RESERVA POR OBLIGAR</t>
  </si>
  <si>
    <t>TOTAL TOTAL ADQUISICIÓN DE BIENES Y SERVICIOS</t>
  </si>
  <si>
    <t>EJECUCION RESERVA PRESUPUESTAL A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</si>
</sst>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  <numFmt numFmtId="165" formatCode="0.0%"/>
  </numFmts>
  <fonts count="8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14996795556505021"/>
      </top>
      <bottom/>
      <diagonal/>
    </border>
    <border>
      <left style="thin">
        <color rgb="FFD3D3D3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theme="0" tint="-0.14996795556505021"/>
      </right>
      <top/>
      <bottom style="thin">
        <color rgb="FFD3D3D3"/>
      </bottom>
      <diagonal/>
    </border>
    <border>
      <left style="thin">
        <color theme="0" tint="-0.1499679555650502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theme="0" tint="-0.1499679555650502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165" fontId="4" fillId="2" borderId="8" xfId="2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6" fillId="0" borderId="0" xfId="0" applyFont="1"/>
    <xf numFmtId="164" fontId="7" fillId="0" borderId="1" xfId="0" applyNumberFormat="1" applyFont="1" applyBorder="1" applyAlignment="1">
      <alignment horizontal="right" vertical="center" wrapText="1" readingOrder="1"/>
    </xf>
    <xf numFmtId="165" fontId="7" fillId="0" borderId="8" xfId="2" applyNumberFormat="1" applyFont="1" applyFill="1" applyBorder="1" applyAlignment="1">
      <alignment horizontal="center" vertical="center" wrapText="1" readingOrder="1"/>
    </xf>
    <xf numFmtId="7" fontId="4" fillId="2" borderId="8" xfId="1" applyNumberFormat="1" applyFont="1" applyFill="1" applyBorder="1" applyAlignment="1">
      <alignment horizontal="right" vertical="center" wrapText="1" readingOrder="1"/>
    </xf>
    <xf numFmtId="7" fontId="4" fillId="3" borderId="8" xfId="1" applyNumberFormat="1" applyFont="1" applyFill="1" applyBorder="1" applyAlignment="1">
      <alignment horizontal="right" vertical="center" wrapText="1" readingOrder="1"/>
    </xf>
    <xf numFmtId="165" fontId="4" fillId="3" borderId="8" xfId="2" applyNumberFormat="1" applyFont="1" applyFill="1" applyBorder="1" applyAlignment="1">
      <alignment horizontal="center" vertical="center" wrapText="1" readingOrder="1"/>
    </xf>
    <xf numFmtId="7" fontId="4" fillId="4" borderId="8" xfId="1" applyNumberFormat="1" applyFont="1" applyFill="1" applyBorder="1" applyAlignment="1">
      <alignment horizontal="right" vertical="center" wrapText="1" readingOrder="1"/>
    </xf>
    <xf numFmtId="165" fontId="4" fillId="4" borderId="8" xfId="2" applyNumberFormat="1" applyFont="1" applyFill="1" applyBorder="1" applyAlignment="1">
      <alignment horizontal="center" vertical="center" wrapText="1" readingOrder="1"/>
    </xf>
    <xf numFmtId="7" fontId="2" fillId="0" borderId="0" xfId="0" applyNumberFormat="1" applyFont="1"/>
    <xf numFmtId="165" fontId="6" fillId="0" borderId="0" xfId="2" applyNumberFormat="1" applyFont="1" applyAlignment="1">
      <alignment horizontal="center"/>
    </xf>
    <xf numFmtId="9" fontId="7" fillId="0" borderId="1" xfId="2" applyFont="1" applyBorder="1" applyAlignment="1">
      <alignment horizontal="center" vertical="center" wrapText="1" readingOrder="1"/>
    </xf>
    <xf numFmtId="165" fontId="7" fillId="0" borderId="1" xfId="2" applyNumberFormat="1" applyFont="1" applyBorder="1" applyAlignment="1">
      <alignment horizontal="center" vertical="center" wrapText="1" readingOrder="1"/>
    </xf>
    <xf numFmtId="9" fontId="4" fillId="2" borderId="1" xfId="2" applyFont="1" applyFill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165" fontId="4" fillId="2" borderId="1" xfId="2" applyNumberFormat="1" applyFont="1" applyFill="1" applyBorder="1" applyAlignment="1">
      <alignment horizontal="center" vertical="center" wrapText="1" readingOrder="1"/>
    </xf>
    <xf numFmtId="9" fontId="4" fillId="3" borderId="8" xfId="2" applyFont="1" applyFill="1" applyBorder="1" applyAlignment="1">
      <alignment horizontal="center" vertical="center" wrapText="1" readingOrder="1"/>
    </xf>
    <xf numFmtId="7" fontId="4" fillId="3" borderId="8" xfId="0" applyNumberFormat="1" applyFont="1" applyFill="1" applyBorder="1" applyAlignment="1">
      <alignment vertical="center" wrapText="1" readingOrder="1"/>
    </xf>
    <xf numFmtId="164" fontId="4" fillId="2" borderId="8" xfId="0" applyNumberFormat="1" applyFont="1" applyFill="1" applyBorder="1" applyAlignment="1">
      <alignment vertical="center" wrapText="1" readingOrder="1"/>
    </xf>
    <xf numFmtId="0" fontId="4" fillId="4" borderId="8" xfId="0" applyFont="1" applyFill="1" applyBorder="1" applyAlignment="1">
      <alignment horizontal="right" vertical="center" wrapText="1" readingOrder="1"/>
    </xf>
    <xf numFmtId="0" fontId="4" fillId="2" borderId="8" xfId="0" applyFont="1" applyFill="1" applyBorder="1" applyAlignment="1">
      <alignment horizontal="right" vertical="center" wrapText="1" readingOrder="1"/>
    </xf>
    <xf numFmtId="0" fontId="4" fillId="2" borderId="15" xfId="0" applyFont="1" applyFill="1" applyBorder="1" applyAlignment="1">
      <alignment horizontal="right" vertical="center" wrapText="1" readingOrder="1"/>
    </xf>
    <xf numFmtId="0" fontId="4" fillId="2" borderId="16" xfId="0" applyFont="1" applyFill="1" applyBorder="1" applyAlignment="1">
      <alignment horizontal="right" vertical="center" wrapText="1" readingOrder="1"/>
    </xf>
    <xf numFmtId="0" fontId="4" fillId="2" borderId="17" xfId="0" applyFont="1" applyFill="1" applyBorder="1" applyAlignment="1">
      <alignment horizontal="right" vertical="center" wrapText="1" readingOrder="1"/>
    </xf>
    <xf numFmtId="0" fontId="4" fillId="3" borderId="8" xfId="0" applyFont="1" applyFill="1" applyBorder="1" applyAlignment="1">
      <alignment horizontal="right" vertical="center" wrapText="1" readingOrder="1"/>
    </xf>
    <xf numFmtId="165" fontId="5" fillId="2" borderId="8" xfId="2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 readingOrder="1"/>
    </xf>
    <xf numFmtId="0" fontId="4" fillId="2" borderId="0" xfId="0" applyFont="1" applyFill="1" applyAlignment="1">
      <alignment horizontal="center" vertical="center" wrapText="1" readingOrder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 readingOrder="1"/>
    </xf>
    <xf numFmtId="43" fontId="4" fillId="2" borderId="4" xfId="1" applyFont="1" applyFill="1" applyBorder="1" applyAlignment="1">
      <alignment horizontal="center" vertical="center" wrapText="1" readingOrder="1"/>
    </xf>
    <xf numFmtId="43" fontId="4" fillId="2" borderId="12" xfId="1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12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4" fillId="3" borderId="15" xfId="0" applyFont="1" applyFill="1" applyBorder="1" applyAlignment="1">
      <alignment horizontal="right" vertical="center" wrapText="1" readingOrder="1"/>
    </xf>
    <xf numFmtId="0" fontId="4" fillId="3" borderId="16" xfId="0" applyFont="1" applyFill="1" applyBorder="1" applyAlignment="1">
      <alignment horizontal="right" vertical="center" wrapText="1" readingOrder="1"/>
    </xf>
    <xf numFmtId="0" fontId="4" fillId="3" borderId="17" xfId="0" applyFont="1" applyFill="1" applyBorder="1" applyAlignment="1">
      <alignment horizontal="right" vertical="center" wrapText="1" readingOrder="1"/>
    </xf>
    <xf numFmtId="0" fontId="4" fillId="4" borderId="15" xfId="0" applyFont="1" applyFill="1" applyBorder="1" applyAlignment="1">
      <alignment horizontal="right" vertical="center" wrapText="1" readingOrder="1"/>
    </xf>
    <xf numFmtId="0" fontId="4" fillId="4" borderId="16" xfId="0" applyFont="1" applyFill="1" applyBorder="1" applyAlignment="1">
      <alignment horizontal="right" vertical="center" wrapText="1" readingOrder="1"/>
    </xf>
    <xf numFmtId="0" fontId="4" fillId="4" borderId="17" xfId="0" applyFont="1" applyFill="1" applyBorder="1" applyAlignment="1">
      <alignment horizontal="right" vertical="center" wrapText="1" readingOrder="1"/>
    </xf>
    <xf numFmtId="165" fontId="4" fillId="2" borderId="18" xfId="2" applyNumberFormat="1" applyFont="1" applyFill="1" applyBorder="1" applyAlignment="1">
      <alignment horizontal="center" vertical="center" wrapText="1" readingOrder="1"/>
    </xf>
    <xf numFmtId="165" fontId="4" fillId="2" borderId="19" xfId="2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DB817499-B0DB-43CA-BE07-E22821C9175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22411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38D8A3F7-9B53-4478-ADD3-0D3A71D5D74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78441" y="22411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1788-CBA3-47D5-B635-D8DD3F95FBF6}">
  <dimension ref="A1:Y29"/>
  <sheetViews>
    <sheetView showGridLines="0" workbookViewId="0">
      <selection activeCell="A5" sqref="A5"/>
    </sheetView>
  </sheetViews>
  <sheetFormatPr baseColWidth="10" defaultRowHeight="15" x14ac:dyDescent="0.25"/>
  <cols>
    <col min="1" max="5" width="5.42578125" style="1" customWidth="1"/>
    <col min="6" max="6" width="8" style="1" customWidth="1"/>
    <col min="7" max="7" width="9.5703125" style="1" customWidth="1"/>
    <col min="8" max="8" width="27.5703125" style="1" customWidth="1"/>
    <col min="9" max="15" width="15.7109375" style="1" customWidth="1"/>
    <col min="16" max="17" width="17.85546875" style="1" bestFit="1" customWidth="1"/>
    <col min="18" max="18" width="15.7109375" style="1" customWidth="1"/>
    <col min="19" max="19" width="5.85546875" style="1" bestFit="1" customWidth="1"/>
    <col min="20" max="20" width="6.42578125" style="1" customWidth="1"/>
    <col min="21" max="21" width="11.42578125" style="1"/>
    <col min="22" max="22" width="15.140625" style="1" bestFit="1" customWidth="1"/>
    <col min="23" max="23" width="11.42578125" style="1"/>
    <col min="24" max="24" width="15.140625" style="1" bestFit="1" customWidth="1"/>
    <col min="25" max="16384" width="11.42578125" style="1"/>
  </cols>
  <sheetData>
    <row r="1" spans="1:25" x14ac:dyDescent="0.25">
      <c r="A1" s="35" t="s">
        <v>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x14ac:dyDescent="0.25">
      <c r="A2" s="35" t="s">
        <v>70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x14ac:dyDescent="0.25">
      <c r="A3" s="36" t="s">
        <v>68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x14ac:dyDescent="0.25">
      <c r="A4" s="36" t="s">
        <v>69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8"/>
      <c r="U5" s="8"/>
      <c r="V5" s="8"/>
      <c r="W5" s="8"/>
      <c r="X5" s="8"/>
      <c r="Y5" s="8"/>
    </row>
    <row r="6" spans="1:25" x14ac:dyDescent="0.25">
      <c r="A6" s="43" t="s">
        <v>1</v>
      </c>
      <c r="B6" s="43" t="s">
        <v>2</v>
      </c>
      <c r="C6" s="43" t="s">
        <v>3</v>
      </c>
      <c r="D6" s="43" t="s">
        <v>4</v>
      </c>
      <c r="E6" s="43" t="s">
        <v>5</v>
      </c>
      <c r="F6" s="43" t="s">
        <v>6</v>
      </c>
      <c r="G6" s="43" t="s">
        <v>7</v>
      </c>
      <c r="H6" s="47" t="s">
        <v>8</v>
      </c>
      <c r="I6" s="37" t="s">
        <v>53</v>
      </c>
      <c r="J6" s="37" t="s">
        <v>54</v>
      </c>
      <c r="K6" s="37" t="s">
        <v>55</v>
      </c>
      <c r="L6" s="37" t="s">
        <v>56</v>
      </c>
      <c r="M6" s="37" t="s">
        <v>57</v>
      </c>
      <c r="N6" s="39" t="s">
        <v>36</v>
      </c>
      <c r="O6" s="37" t="s">
        <v>58</v>
      </c>
      <c r="P6" s="41" t="s">
        <v>9</v>
      </c>
      <c r="Q6" s="43" t="s">
        <v>10</v>
      </c>
      <c r="R6" s="45" t="s">
        <v>11</v>
      </c>
      <c r="S6" s="32" t="s">
        <v>59</v>
      </c>
      <c r="T6" s="32"/>
      <c r="U6" s="32"/>
      <c r="V6" s="33" t="s">
        <v>60</v>
      </c>
      <c r="W6" s="34"/>
      <c r="X6" s="34" t="s">
        <v>61</v>
      </c>
      <c r="Y6" s="34"/>
    </row>
    <row r="7" spans="1:25" x14ac:dyDescent="0.25">
      <c r="A7" s="44"/>
      <c r="B7" s="44"/>
      <c r="C7" s="44"/>
      <c r="D7" s="44"/>
      <c r="E7" s="44"/>
      <c r="F7" s="44"/>
      <c r="G7" s="44"/>
      <c r="H7" s="48"/>
      <c r="I7" s="38"/>
      <c r="J7" s="38"/>
      <c r="K7" s="38"/>
      <c r="L7" s="38"/>
      <c r="M7" s="38"/>
      <c r="N7" s="40"/>
      <c r="O7" s="38"/>
      <c r="P7" s="42"/>
      <c r="Q7" s="44"/>
      <c r="R7" s="46"/>
      <c r="S7" s="6" t="s">
        <v>62</v>
      </c>
      <c r="T7" s="6" t="s">
        <v>63</v>
      </c>
      <c r="U7" s="6" t="s">
        <v>64</v>
      </c>
      <c r="V7" s="5" t="s">
        <v>65</v>
      </c>
      <c r="W7" s="5" t="s">
        <v>66</v>
      </c>
      <c r="X7" s="5" t="s">
        <v>65</v>
      </c>
      <c r="Y7" s="5" t="s">
        <v>66</v>
      </c>
    </row>
    <row r="8" spans="1:25" x14ac:dyDescent="0.25">
      <c r="A8" s="2" t="s">
        <v>12</v>
      </c>
      <c r="B8" s="2" t="s">
        <v>13</v>
      </c>
      <c r="C8" s="2" t="s">
        <v>13</v>
      </c>
      <c r="D8" s="2" t="s">
        <v>13</v>
      </c>
      <c r="E8" s="2"/>
      <c r="F8" s="2" t="s">
        <v>15</v>
      </c>
      <c r="G8" s="2" t="s">
        <v>16</v>
      </c>
      <c r="H8" s="3" t="s">
        <v>37</v>
      </c>
      <c r="I8" s="4">
        <v>8141000000</v>
      </c>
      <c r="J8" s="4">
        <v>0</v>
      </c>
      <c r="K8" s="4">
        <v>0</v>
      </c>
      <c r="L8" s="4">
        <v>8141000000</v>
      </c>
      <c r="M8" s="4">
        <v>0</v>
      </c>
      <c r="N8" s="4">
        <v>8141000000</v>
      </c>
      <c r="O8" s="4">
        <v>0</v>
      </c>
      <c r="P8" s="4">
        <v>2575971876</v>
      </c>
      <c r="Q8" s="4">
        <v>2575971876</v>
      </c>
      <c r="R8" s="4">
        <v>2575971876</v>
      </c>
      <c r="S8" s="10">
        <f t="shared" ref="S8:U8" si="0">+P8/$L8</f>
        <v>0.31641958923965113</v>
      </c>
      <c r="T8" s="10">
        <f t="shared" si="0"/>
        <v>0.31641958923965113</v>
      </c>
      <c r="U8" s="10">
        <f t="shared" si="0"/>
        <v>0.31641958923965113</v>
      </c>
      <c r="V8" s="9">
        <f>+N8-P8</f>
        <v>5565028124</v>
      </c>
      <c r="W8" s="10">
        <f>+V8/L8</f>
        <v>0.68358041076034881</v>
      </c>
      <c r="X8" s="9">
        <f>+P8-Q8</f>
        <v>0</v>
      </c>
      <c r="Y8" s="10">
        <f>+X8/L8</f>
        <v>0</v>
      </c>
    </row>
    <row r="9" spans="1:25" ht="22.5" x14ac:dyDescent="0.25">
      <c r="A9" s="2" t="s">
        <v>12</v>
      </c>
      <c r="B9" s="2" t="s">
        <v>13</v>
      </c>
      <c r="C9" s="2" t="s">
        <v>13</v>
      </c>
      <c r="D9" s="2" t="s">
        <v>14</v>
      </c>
      <c r="E9" s="2"/>
      <c r="F9" s="2" t="s">
        <v>15</v>
      </c>
      <c r="G9" s="2" t="s">
        <v>16</v>
      </c>
      <c r="H9" s="3" t="s">
        <v>17</v>
      </c>
      <c r="I9" s="4">
        <v>3018000000</v>
      </c>
      <c r="J9" s="4">
        <v>0</v>
      </c>
      <c r="K9" s="4">
        <v>0</v>
      </c>
      <c r="L9" s="4">
        <v>3018000000</v>
      </c>
      <c r="M9" s="4">
        <v>0</v>
      </c>
      <c r="N9" s="4">
        <v>3018000000</v>
      </c>
      <c r="O9" s="4">
        <v>0</v>
      </c>
      <c r="P9" s="4">
        <v>1019319300</v>
      </c>
      <c r="Q9" s="4">
        <v>1019319300</v>
      </c>
      <c r="R9" s="4">
        <v>1019319300</v>
      </c>
      <c r="S9" s="10">
        <f t="shared" ref="S9:U28" si="1">+P9/$L9</f>
        <v>0.33774662027833002</v>
      </c>
      <c r="T9" s="10">
        <f t="shared" ref="T9:T26" si="2">+Q9/$L9</f>
        <v>0.33774662027833002</v>
      </c>
      <c r="U9" s="10">
        <f t="shared" ref="U9:U26" si="3">+R9/$L9</f>
        <v>0.33774662027833002</v>
      </c>
      <c r="V9" s="9">
        <f t="shared" ref="V9:V26" si="4">+N9-P9</f>
        <v>1998680700</v>
      </c>
      <c r="W9" s="10">
        <f t="shared" ref="W9:W28" si="5">+V9/L9</f>
        <v>0.66225337972166998</v>
      </c>
      <c r="X9" s="9">
        <f t="shared" ref="X9:X26" si="6">+P9-Q9</f>
        <v>0</v>
      </c>
      <c r="Y9" s="10">
        <f t="shared" ref="Y9:Y28" si="7">+X9/L9</f>
        <v>0</v>
      </c>
    </row>
    <row r="10" spans="1:25" ht="33.75" x14ac:dyDescent="0.25">
      <c r="A10" s="2" t="s">
        <v>12</v>
      </c>
      <c r="B10" s="2" t="s">
        <v>13</v>
      </c>
      <c r="C10" s="2" t="s">
        <v>13</v>
      </c>
      <c r="D10" s="2" t="s">
        <v>38</v>
      </c>
      <c r="E10" s="2"/>
      <c r="F10" s="2" t="s">
        <v>15</v>
      </c>
      <c r="G10" s="2" t="s">
        <v>16</v>
      </c>
      <c r="H10" s="3" t="s">
        <v>39</v>
      </c>
      <c r="I10" s="4">
        <v>1132000000</v>
      </c>
      <c r="J10" s="4">
        <v>0</v>
      </c>
      <c r="K10" s="4">
        <v>0</v>
      </c>
      <c r="L10" s="4">
        <v>1132000000</v>
      </c>
      <c r="M10" s="4">
        <v>0</v>
      </c>
      <c r="N10" s="4">
        <v>1132000000</v>
      </c>
      <c r="O10" s="4">
        <v>0</v>
      </c>
      <c r="P10" s="4">
        <v>297880903</v>
      </c>
      <c r="Q10" s="4">
        <v>297880903</v>
      </c>
      <c r="R10" s="4">
        <v>297880903</v>
      </c>
      <c r="S10" s="10">
        <f t="shared" si="1"/>
        <v>0.26314567402826855</v>
      </c>
      <c r="T10" s="10">
        <f t="shared" si="2"/>
        <v>0.26314567402826855</v>
      </c>
      <c r="U10" s="10">
        <f t="shared" si="3"/>
        <v>0.26314567402826855</v>
      </c>
      <c r="V10" s="9">
        <f t="shared" si="4"/>
        <v>834119097</v>
      </c>
      <c r="W10" s="10">
        <f t="shared" si="5"/>
        <v>0.73685432597173139</v>
      </c>
      <c r="X10" s="9">
        <f t="shared" si="6"/>
        <v>0</v>
      </c>
      <c r="Y10" s="10">
        <f t="shared" si="7"/>
        <v>0</v>
      </c>
    </row>
    <row r="11" spans="1:25" s="8" customFormat="1" ht="12.75" x14ac:dyDescent="0.2">
      <c r="A11" s="27" t="s">
        <v>71</v>
      </c>
      <c r="B11" s="27"/>
      <c r="C11" s="27"/>
      <c r="D11" s="27"/>
      <c r="E11" s="27"/>
      <c r="F11" s="27"/>
      <c r="G11" s="27"/>
      <c r="H11" s="27"/>
      <c r="I11" s="11">
        <f>SUM(I8:I10)</f>
        <v>12291000000</v>
      </c>
      <c r="J11" s="11">
        <f t="shared" ref="J11:R11" si="8">SUM(J8:J10)</f>
        <v>0</v>
      </c>
      <c r="K11" s="11">
        <f t="shared" si="8"/>
        <v>0</v>
      </c>
      <c r="L11" s="11">
        <f t="shared" si="8"/>
        <v>12291000000</v>
      </c>
      <c r="M11" s="11">
        <f t="shared" si="8"/>
        <v>0</v>
      </c>
      <c r="N11" s="11">
        <f t="shared" si="8"/>
        <v>12291000000</v>
      </c>
      <c r="O11" s="11">
        <f t="shared" si="8"/>
        <v>0</v>
      </c>
      <c r="P11" s="11">
        <f t="shared" si="8"/>
        <v>3893172079</v>
      </c>
      <c r="Q11" s="11">
        <f t="shared" si="8"/>
        <v>3893172079</v>
      </c>
      <c r="R11" s="11">
        <f t="shared" si="8"/>
        <v>3893172079</v>
      </c>
      <c r="S11" s="6">
        <f t="shared" si="1"/>
        <v>0.31674982336669105</v>
      </c>
      <c r="T11" s="6">
        <f t="shared" si="1"/>
        <v>0.31674982336669105</v>
      </c>
      <c r="U11" s="6">
        <f t="shared" si="1"/>
        <v>0.31674982336669105</v>
      </c>
      <c r="V11" s="11">
        <f t="shared" ref="V11:X11" si="9">SUM(V8:V10)</f>
        <v>8397827921</v>
      </c>
      <c r="W11" s="6">
        <f t="shared" si="5"/>
        <v>0.68325017663330889</v>
      </c>
      <c r="X11" s="11">
        <f t="shared" si="9"/>
        <v>0</v>
      </c>
      <c r="Y11" s="6">
        <f t="shared" si="7"/>
        <v>0</v>
      </c>
    </row>
    <row r="12" spans="1:25" ht="22.5" x14ac:dyDescent="0.25">
      <c r="A12" s="2" t="s">
        <v>12</v>
      </c>
      <c r="B12" s="2" t="s">
        <v>14</v>
      </c>
      <c r="C12" s="2"/>
      <c r="D12" s="2"/>
      <c r="E12" s="2"/>
      <c r="F12" s="2" t="s">
        <v>15</v>
      </c>
      <c r="G12" s="2" t="s">
        <v>16</v>
      </c>
      <c r="H12" s="3" t="s">
        <v>18</v>
      </c>
      <c r="I12" s="4">
        <v>3358515000</v>
      </c>
      <c r="J12" s="4">
        <v>0</v>
      </c>
      <c r="K12" s="4">
        <v>0</v>
      </c>
      <c r="L12" s="4">
        <v>3358515000</v>
      </c>
      <c r="M12" s="4">
        <v>0</v>
      </c>
      <c r="N12" s="4">
        <v>2964294357.8099999</v>
      </c>
      <c r="O12" s="4">
        <v>394220642.19</v>
      </c>
      <c r="P12" s="4">
        <v>2809064843.5999999</v>
      </c>
      <c r="Q12" s="4">
        <v>945725156.27999997</v>
      </c>
      <c r="R12" s="4">
        <v>940883076.27999997</v>
      </c>
      <c r="S12" s="10">
        <f t="shared" si="1"/>
        <v>0.83640086276226244</v>
      </c>
      <c r="T12" s="10">
        <f t="shared" si="2"/>
        <v>0.28159027316537216</v>
      </c>
      <c r="U12" s="10">
        <f t="shared" si="3"/>
        <v>0.2801485407330323</v>
      </c>
      <c r="V12" s="9">
        <f t="shared" si="4"/>
        <v>155229514.21000004</v>
      </c>
      <c r="W12" s="10">
        <f t="shared" si="5"/>
        <v>4.6219687632778186E-2</v>
      </c>
      <c r="X12" s="9">
        <f t="shared" si="6"/>
        <v>1863339687.3199999</v>
      </c>
      <c r="Y12" s="10">
        <f t="shared" si="7"/>
        <v>0.55481058959689022</v>
      </c>
    </row>
    <row r="13" spans="1:25" s="8" customFormat="1" ht="12.75" customHeight="1" x14ac:dyDescent="0.2">
      <c r="A13" s="28" t="s">
        <v>72</v>
      </c>
      <c r="B13" s="29"/>
      <c r="C13" s="29"/>
      <c r="D13" s="29"/>
      <c r="E13" s="29"/>
      <c r="F13" s="29"/>
      <c r="G13" s="29"/>
      <c r="H13" s="30"/>
      <c r="I13" s="11">
        <f t="shared" ref="I13:R13" si="10">+I12</f>
        <v>3358515000</v>
      </c>
      <c r="J13" s="11">
        <f t="shared" si="10"/>
        <v>0</v>
      </c>
      <c r="K13" s="11">
        <f t="shared" si="10"/>
        <v>0</v>
      </c>
      <c r="L13" s="11">
        <f t="shared" si="10"/>
        <v>3358515000</v>
      </c>
      <c r="M13" s="11">
        <f t="shared" si="10"/>
        <v>0</v>
      </c>
      <c r="N13" s="11">
        <f t="shared" si="10"/>
        <v>2964294357.8099999</v>
      </c>
      <c r="O13" s="11">
        <f t="shared" si="10"/>
        <v>394220642.19</v>
      </c>
      <c r="P13" s="11">
        <f t="shared" si="10"/>
        <v>2809064843.5999999</v>
      </c>
      <c r="Q13" s="11">
        <f t="shared" si="10"/>
        <v>945725156.27999997</v>
      </c>
      <c r="R13" s="11">
        <f t="shared" si="10"/>
        <v>940883076.27999997</v>
      </c>
      <c r="S13" s="6">
        <f t="shared" si="1"/>
        <v>0.83640086276226244</v>
      </c>
      <c r="T13" s="6">
        <f t="shared" si="1"/>
        <v>0.28159027316537216</v>
      </c>
      <c r="U13" s="6">
        <f t="shared" si="1"/>
        <v>0.2801485407330323</v>
      </c>
      <c r="V13" s="11">
        <f t="shared" ref="V13:X13" si="11">+V12</f>
        <v>155229514.21000004</v>
      </c>
      <c r="W13" s="6">
        <f t="shared" si="5"/>
        <v>4.6219687632778186E-2</v>
      </c>
      <c r="X13" s="11">
        <f t="shared" si="11"/>
        <v>1863339687.3199999</v>
      </c>
      <c r="Y13" s="6">
        <f t="shared" si="7"/>
        <v>0.55481058959689022</v>
      </c>
    </row>
    <row r="14" spans="1:25" ht="33.75" x14ac:dyDescent="0.25">
      <c r="A14" s="2" t="s">
        <v>12</v>
      </c>
      <c r="B14" s="2" t="s">
        <v>38</v>
      </c>
      <c r="C14" s="2" t="s">
        <v>38</v>
      </c>
      <c r="D14" s="2" t="s">
        <v>13</v>
      </c>
      <c r="E14" s="2" t="s">
        <v>40</v>
      </c>
      <c r="F14" s="2" t="s">
        <v>15</v>
      </c>
      <c r="G14" s="2" t="s">
        <v>16</v>
      </c>
      <c r="H14" s="3" t="s">
        <v>41</v>
      </c>
      <c r="I14" s="4">
        <v>1092000000</v>
      </c>
      <c r="J14" s="4">
        <v>0</v>
      </c>
      <c r="K14" s="4">
        <v>0</v>
      </c>
      <c r="L14" s="4">
        <v>1092000000</v>
      </c>
      <c r="M14" s="4">
        <v>1092000000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10">
        <f t="shared" si="1"/>
        <v>0</v>
      </c>
      <c r="T14" s="10">
        <f t="shared" si="2"/>
        <v>0</v>
      </c>
      <c r="U14" s="10">
        <f t="shared" si="3"/>
        <v>0</v>
      </c>
      <c r="V14" s="9">
        <f t="shared" si="4"/>
        <v>0</v>
      </c>
      <c r="W14" s="10">
        <f t="shared" si="5"/>
        <v>0</v>
      </c>
      <c r="X14" s="9">
        <f t="shared" si="6"/>
        <v>0</v>
      </c>
      <c r="Y14" s="10">
        <f t="shared" si="7"/>
        <v>0</v>
      </c>
    </row>
    <row r="15" spans="1:25" ht="33.75" x14ac:dyDescent="0.25">
      <c r="A15" s="2" t="s">
        <v>12</v>
      </c>
      <c r="B15" s="2" t="s">
        <v>38</v>
      </c>
      <c r="C15" s="2" t="s">
        <v>42</v>
      </c>
      <c r="D15" s="2" t="s">
        <v>14</v>
      </c>
      <c r="E15" s="2" t="s">
        <v>43</v>
      </c>
      <c r="F15" s="2" t="s">
        <v>15</v>
      </c>
      <c r="G15" s="2" t="s">
        <v>16</v>
      </c>
      <c r="H15" s="3" t="s">
        <v>44</v>
      </c>
      <c r="I15" s="4">
        <v>103000000</v>
      </c>
      <c r="J15" s="4">
        <v>0</v>
      </c>
      <c r="K15" s="4">
        <v>0</v>
      </c>
      <c r="L15" s="4">
        <v>103000000</v>
      </c>
      <c r="M15" s="4">
        <v>0</v>
      </c>
      <c r="N15" s="4">
        <v>103000000</v>
      </c>
      <c r="O15" s="4">
        <v>0</v>
      </c>
      <c r="P15" s="4">
        <v>2175313</v>
      </c>
      <c r="Q15" s="4">
        <v>632924</v>
      </c>
      <c r="R15" s="4">
        <v>632924</v>
      </c>
      <c r="S15" s="10">
        <f t="shared" si="1"/>
        <v>2.111954368932039E-2</v>
      </c>
      <c r="T15" s="10">
        <f t="shared" si="2"/>
        <v>6.1448932038834954E-3</v>
      </c>
      <c r="U15" s="10">
        <f t="shared" si="3"/>
        <v>6.1448932038834954E-3</v>
      </c>
      <c r="V15" s="9">
        <f t="shared" si="4"/>
        <v>100824687</v>
      </c>
      <c r="W15" s="10">
        <f t="shared" si="5"/>
        <v>0.97888045631067966</v>
      </c>
      <c r="X15" s="9">
        <f t="shared" si="6"/>
        <v>1542389</v>
      </c>
      <c r="Y15" s="10">
        <f t="shared" si="7"/>
        <v>1.4974650485436893E-2</v>
      </c>
    </row>
    <row r="16" spans="1:25" s="8" customFormat="1" ht="12.75" x14ac:dyDescent="0.2">
      <c r="A16" s="27" t="s">
        <v>73</v>
      </c>
      <c r="B16" s="27"/>
      <c r="C16" s="27"/>
      <c r="D16" s="27"/>
      <c r="E16" s="27"/>
      <c r="F16" s="27"/>
      <c r="G16" s="27"/>
      <c r="H16" s="27"/>
      <c r="I16" s="11">
        <f>+I14+I15</f>
        <v>1195000000</v>
      </c>
      <c r="J16" s="11">
        <f t="shared" ref="J16:R16" si="12">+J14+J15</f>
        <v>0</v>
      </c>
      <c r="K16" s="11">
        <f t="shared" si="12"/>
        <v>0</v>
      </c>
      <c r="L16" s="11">
        <f t="shared" si="12"/>
        <v>1195000000</v>
      </c>
      <c r="M16" s="11">
        <f t="shared" si="12"/>
        <v>1092000000</v>
      </c>
      <c r="N16" s="11">
        <f t="shared" si="12"/>
        <v>103000000</v>
      </c>
      <c r="O16" s="11">
        <f t="shared" si="12"/>
        <v>0</v>
      </c>
      <c r="P16" s="11">
        <f t="shared" si="12"/>
        <v>2175313</v>
      </c>
      <c r="Q16" s="11">
        <f t="shared" si="12"/>
        <v>632924</v>
      </c>
      <c r="R16" s="11">
        <f t="shared" si="12"/>
        <v>632924</v>
      </c>
      <c r="S16" s="6">
        <f t="shared" si="1"/>
        <v>1.8203456066945606E-3</v>
      </c>
      <c r="T16" s="6">
        <f t="shared" si="1"/>
        <v>5.2964351464435144E-4</v>
      </c>
      <c r="U16" s="6">
        <f t="shared" si="1"/>
        <v>5.2964351464435144E-4</v>
      </c>
      <c r="V16" s="11">
        <f t="shared" ref="V16" si="13">+V15</f>
        <v>100824687</v>
      </c>
      <c r="W16" s="6">
        <f t="shared" si="5"/>
        <v>8.43721230125523E-2</v>
      </c>
      <c r="X16" s="11">
        <f t="shared" ref="X16" si="14">+X15</f>
        <v>1542389</v>
      </c>
      <c r="Y16" s="6">
        <f t="shared" si="7"/>
        <v>1.2907020920502092E-3</v>
      </c>
    </row>
    <row r="17" spans="1:25" x14ac:dyDescent="0.25">
      <c r="A17" s="2" t="s">
        <v>12</v>
      </c>
      <c r="B17" s="2" t="s">
        <v>45</v>
      </c>
      <c r="C17" s="2" t="s">
        <v>13</v>
      </c>
      <c r="D17" s="2"/>
      <c r="E17" s="2"/>
      <c r="F17" s="2" t="s">
        <v>15</v>
      </c>
      <c r="G17" s="2" t="s">
        <v>16</v>
      </c>
      <c r="H17" s="3" t="s">
        <v>46</v>
      </c>
      <c r="I17" s="4">
        <v>1000000</v>
      </c>
      <c r="J17" s="4">
        <v>0</v>
      </c>
      <c r="K17" s="4">
        <v>0</v>
      </c>
      <c r="L17" s="4">
        <v>1000000</v>
      </c>
      <c r="M17" s="4">
        <v>0</v>
      </c>
      <c r="N17" s="4">
        <v>0</v>
      </c>
      <c r="O17" s="4">
        <v>1000000</v>
      </c>
      <c r="P17" s="4">
        <v>0</v>
      </c>
      <c r="Q17" s="4">
        <v>0</v>
      </c>
      <c r="R17" s="4">
        <v>0</v>
      </c>
      <c r="S17" s="10">
        <f t="shared" si="1"/>
        <v>0</v>
      </c>
      <c r="T17" s="10">
        <f t="shared" si="2"/>
        <v>0</v>
      </c>
      <c r="U17" s="10">
        <f t="shared" si="3"/>
        <v>0</v>
      </c>
      <c r="V17" s="9">
        <f t="shared" si="4"/>
        <v>0</v>
      </c>
      <c r="W17" s="10">
        <f t="shared" si="5"/>
        <v>0</v>
      </c>
      <c r="X17" s="9">
        <f t="shared" si="6"/>
        <v>0</v>
      </c>
      <c r="Y17" s="10">
        <f t="shared" si="7"/>
        <v>0</v>
      </c>
    </row>
    <row r="18" spans="1:25" ht="22.5" x14ac:dyDescent="0.25">
      <c r="A18" s="2" t="s">
        <v>12</v>
      </c>
      <c r="B18" s="2" t="s">
        <v>45</v>
      </c>
      <c r="C18" s="2" t="s">
        <v>42</v>
      </c>
      <c r="D18" s="2" t="s">
        <v>13</v>
      </c>
      <c r="E18" s="2"/>
      <c r="F18" s="2" t="s">
        <v>23</v>
      </c>
      <c r="G18" s="2" t="s">
        <v>47</v>
      </c>
      <c r="H18" s="3" t="s">
        <v>48</v>
      </c>
      <c r="I18" s="4">
        <v>166532067</v>
      </c>
      <c r="J18" s="4">
        <v>0</v>
      </c>
      <c r="K18" s="4">
        <v>0</v>
      </c>
      <c r="L18" s="4">
        <v>166532067</v>
      </c>
      <c r="M18" s="4">
        <v>0</v>
      </c>
      <c r="N18" s="4">
        <v>0</v>
      </c>
      <c r="O18" s="4">
        <v>166532067</v>
      </c>
      <c r="P18" s="4">
        <v>0</v>
      </c>
      <c r="Q18" s="4">
        <v>0</v>
      </c>
      <c r="R18" s="4">
        <v>0</v>
      </c>
      <c r="S18" s="10">
        <f t="shared" si="1"/>
        <v>0</v>
      </c>
      <c r="T18" s="10">
        <f t="shared" si="2"/>
        <v>0</v>
      </c>
      <c r="U18" s="10">
        <f t="shared" si="3"/>
        <v>0</v>
      </c>
      <c r="V18" s="9">
        <f t="shared" si="4"/>
        <v>0</v>
      </c>
      <c r="W18" s="10">
        <f t="shared" si="5"/>
        <v>0</v>
      </c>
      <c r="X18" s="9">
        <f t="shared" si="6"/>
        <v>0</v>
      </c>
      <c r="Y18" s="10">
        <f t="shared" si="7"/>
        <v>0</v>
      </c>
    </row>
    <row r="19" spans="1:25" s="8" customFormat="1" ht="12.75" x14ac:dyDescent="0.2">
      <c r="A19" s="27" t="s">
        <v>74</v>
      </c>
      <c r="B19" s="27"/>
      <c r="C19" s="27"/>
      <c r="D19" s="27"/>
      <c r="E19" s="27"/>
      <c r="F19" s="27"/>
      <c r="G19" s="27"/>
      <c r="H19" s="27"/>
      <c r="I19" s="11">
        <f>+I17+I18</f>
        <v>167532067</v>
      </c>
      <c r="J19" s="11">
        <f t="shared" ref="J19:R19" si="15">+J17+J18</f>
        <v>0</v>
      </c>
      <c r="K19" s="11">
        <f t="shared" si="15"/>
        <v>0</v>
      </c>
      <c r="L19" s="11">
        <f t="shared" si="15"/>
        <v>167532067</v>
      </c>
      <c r="M19" s="11">
        <f t="shared" si="15"/>
        <v>0</v>
      </c>
      <c r="N19" s="11">
        <f t="shared" si="15"/>
        <v>0</v>
      </c>
      <c r="O19" s="11">
        <f t="shared" si="15"/>
        <v>167532067</v>
      </c>
      <c r="P19" s="11">
        <f t="shared" si="15"/>
        <v>0</v>
      </c>
      <c r="Q19" s="11">
        <f t="shared" si="15"/>
        <v>0</v>
      </c>
      <c r="R19" s="11">
        <f t="shared" si="15"/>
        <v>0</v>
      </c>
      <c r="S19" s="6">
        <f t="shared" si="1"/>
        <v>0</v>
      </c>
      <c r="T19" s="6">
        <f t="shared" si="1"/>
        <v>0</v>
      </c>
      <c r="U19" s="6">
        <f t="shared" si="1"/>
        <v>0</v>
      </c>
      <c r="V19" s="11">
        <f t="shared" ref="V19" si="16">+V17+V18</f>
        <v>0</v>
      </c>
      <c r="W19" s="6">
        <f t="shared" si="5"/>
        <v>0</v>
      </c>
      <c r="X19" s="11">
        <f t="shared" ref="X19" si="17">+X17+X18</f>
        <v>0</v>
      </c>
      <c r="Y19" s="6">
        <f t="shared" si="7"/>
        <v>0</v>
      </c>
    </row>
    <row r="20" spans="1:25" s="8" customFormat="1" ht="12.75" x14ac:dyDescent="0.2">
      <c r="A20" s="31" t="s">
        <v>75</v>
      </c>
      <c r="B20" s="31"/>
      <c r="C20" s="31"/>
      <c r="D20" s="31"/>
      <c r="E20" s="31"/>
      <c r="F20" s="31"/>
      <c r="G20" s="31"/>
      <c r="H20" s="31"/>
      <c r="I20" s="12">
        <f>+I11+I13+I16+I19</f>
        <v>17012047067</v>
      </c>
      <c r="J20" s="12">
        <f t="shared" ref="J20:R20" si="18">+J11+J13+J16+J19</f>
        <v>0</v>
      </c>
      <c r="K20" s="12">
        <f t="shared" si="18"/>
        <v>0</v>
      </c>
      <c r="L20" s="12">
        <f t="shared" si="18"/>
        <v>17012047067</v>
      </c>
      <c r="M20" s="12">
        <f t="shared" si="18"/>
        <v>1092000000</v>
      </c>
      <c r="N20" s="12">
        <f t="shared" si="18"/>
        <v>15358294357.809999</v>
      </c>
      <c r="O20" s="12">
        <f t="shared" si="18"/>
        <v>561752709.19000006</v>
      </c>
      <c r="P20" s="12">
        <f t="shared" si="18"/>
        <v>6704412235.6000004</v>
      </c>
      <c r="Q20" s="12">
        <f t="shared" si="18"/>
        <v>4839530159.2799997</v>
      </c>
      <c r="R20" s="12">
        <f t="shared" si="18"/>
        <v>4834688079.2799997</v>
      </c>
      <c r="S20" s="13">
        <f t="shared" si="1"/>
        <v>0.39409791244965642</v>
      </c>
      <c r="T20" s="13">
        <f t="shared" si="1"/>
        <v>0.28447665000102951</v>
      </c>
      <c r="U20" s="13">
        <f t="shared" si="1"/>
        <v>0.28419202346661365</v>
      </c>
      <c r="V20" s="12">
        <f t="shared" ref="V20:X20" si="19">+V11+V13+V16+V19</f>
        <v>8653882122.2099991</v>
      </c>
      <c r="W20" s="13">
        <f t="shared" si="5"/>
        <v>0.50869140486901288</v>
      </c>
      <c r="X20" s="12">
        <f t="shared" si="19"/>
        <v>1864882076.3199999</v>
      </c>
      <c r="Y20" s="13">
        <f t="shared" si="7"/>
        <v>0.10962126244862687</v>
      </c>
    </row>
    <row r="21" spans="1:25" ht="56.25" x14ac:dyDescent="0.25">
      <c r="A21" s="2" t="s">
        <v>19</v>
      </c>
      <c r="B21" s="2" t="s">
        <v>20</v>
      </c>
      <c r="C21" s="2" t="s">
        <v>21</v>
      </c>
      <c r="D21" s="2" t="s">
        <v>22</v>
      </c>
      <c r="E21" s="2" t="s">
        <v>49</v>
      </c>
      <c r="F21" s="2" t="s">
        <v>23</v>
      </c>
      <c r="G21" s="2" t="s">
        <v>16</v>
      </c>
      <c r="H21" s="3" t="s">
        <v>50</v>
      </c>
      <c r="I21" s="4">
        <v>5313014625</v>
      </c>
      <c r="J21" s="4">
        <v>0</v>
      </c>
      <c r="K21" s="4">
        <v>0</v>
      </c>
      <c r="L21" s="4">
        <v>5313014625</v>
      </c>
      <c r="M21" s="4">
        <v>0</v>
      </c>
      <c r="N21" s="4">
        <v>4405111124</v>
      </c>
      <c r="O21" s="4">
        <v>907903501</v>
      </c>
      <c r="P21" s="4">
        <v>4102194569</v>
      </c>
      <c r="Q21" s="4">
        <v>437090496</v>
      </c>
      <c r="R21" s="4">
        <v>437090496</v>
      </c>
      <c r="S21" s="10">
        <f t="shared" si="1"/>
        <v>0.7721030071510484</v>
      </c>
      <c r="T21" s="10">
        <f t="shared" si="2"/>
        <v>8.2267888731813912E-2</v>
      </c>
      <c r="U21" s="10">
        <f t="shared" si="3"/>
        <v>8.2267888731813912E-2</v>
      </c>
      <c r="V21" s="9">
        <f t="shared" si="4"/>
        <v>302916555</v>
      </c>
      <c r="W21" s="10">
        <f t="shared" si="5"/>
        <v>5.7014063837627776E-2</v>
      </c>
      <c r="X21" s="9">
        <f t="shared" si="6"/>
        <v>3665104073</v>
      </c>
      <c r="Y21" s="10">
        <f t="shared" si="7"/>
        <v>0.68983511841923451</v>
      </c>
    </row>
    <row r="22" spans="1:25" ht="56.25" x14ac:dyDescent="0.25">
      <c r="A22" s="2" t="s">
        <v>19</v>
      </c>
      <c r="B22" s="2" t="s">
        <v>20</v>
      </c>
      <c r="C22" s="2" t="s">
        <v>21</v>
      </c>
      <c r="D22" s="2" t="s">
        <v>25</v>
      </c>
      <c r="E22" s="2" t="s">
        <v>49</v>
      </c>
      <c r="F22" s="2" t="s">
        <v>23</v>
      </c>
      <c r="G22" s="2" t="s">
        <v>16</v>
      </c>
      <c r="H22" s="3" t="s">
        <v>50</v>
      </c>
      <c r="I22" s="4">
        <v>10802532581</v>
      </c>
      <c r="J22" s="4">
        <v>0</v>
      </c>
      <c r="K22" s="4">
        <v>0</v>
      </c>
      <c r="L22" s="4">
        <v>10802532581</v>
      </c>
      <c r="M22" s="4">
        <v>0</v>
      </c>
      <c r="N22" s="4">
        <v>9706989505</v>
      </c>
      <c r="O22" s="4">
        <v>1095543076</v>
      </c>
      <c r="P22" s="4">
        <v>9132825301</v>
      </c>
      <c r="Q22" s="4">
        <v>1500538501</v>
      </c>
      <c r="R22" s="4">
        <v>1099551200</v>
      </c>
      <c r="S22" s="10">
        <f t="shared" si="1"/>
        <v>0.84543371959490687</v>
      </c>
      <c r="T22" s="10">
        <f t="shared" si="2"/>
        <v>0.13890617683849593</v>
      </c>
      <c r="U22" s="10">
        <f t="shared" si="3"/>
        <v>0.10178642755810263</v>
      </c>
      <c r="V22" s="9">
        <f t="shared" si="4"/>
        <v>574164204</v>
      </c>
      <c r="W22" s="10">
        <f t="shared" si="5"/>
        <v>5.3150888432391019E-2</v>
      </c>
      <c r="X22" s="9">
        <f t="shared" si="6"/>
        <v>7632286800</v>
      </c>
      <c r="Y22" s="10">
        <f t="shared" si="7"/>
        <v>0.70652754275641094</v>
      </c>
    </row>
    <row r="23" spans="1:25" ht="56.25" x14ac:dyDescent="0.25">
      <c r="A23" s="2" t="s">
        <v>19</v>
      </c>
      <c r="B23" s="2" t="s">
        <v>20</v>
      </c>
      <c r="C23" s="2" t="s">
        <v>21</v>
      </c>
      <c r="D23" s="2" t="s">
        <v>27</v>
      </c>
      <c r="E23" s="2" t="s">
        <v>49</v>
      </c>
      <c r="F23" s="2" t="s">
        <v>23</v>
      </c>
      <c r="G23" s="2" t="s">
        <v>16</v>
      </c>
      <c r="H23" s="3" t="s">
        <v>50</v>
      </c>
      <c r="I23" s="4">
        <v>6366631320</v>
      </c>
      <c r="J23" s="4">
        <v>0</v>
      </c>
      <c r="K23" s="4">
        <v>0</v>
      </c>
      <c r="L23" s="4">
        <v>6366631320</v>
      </c>
      <c r="M23" s="4">
        <v>0</v>
      </c>
      <c r="N23" s="4">
        <v>5820092373</v>
      </c>
      <c r="O23" s="4">
        <v>546538947</v>
      </c>
      <c r="P23" s="4">
        <v>5276784047</v>
      </c>
      <c r="Q23" s="4">
        <v>771205961</v>
      </c>
      <c r="R23" s="4">
        <v>601055126</v>
      </c>
      <c r="S23" s="10">
        <f t="shared" si="1"/>
        <v>0.82881884968328901</v>
      </c>
      <c r="T23" s="10">
        <f t="shared" si="2"/>
        <v>0.12113249884241765</v>
      </c>
      <c r="U23" s="10">
        <f t="shared" si="3"/>
        <v>9.4407088425531763E-2</v>
      </c>
      <c r="V23" s="9">
        <f t="shared" si="4"/>
        <v>543308326</v>
      </c>
      <c r="W23" s="10">
        <f t="shared" si="5"/>
        <v>8.533686005867229E-2</v>
      </c>
      <c r="X23" s="9">
        <f t="shared" si="6"/>
        <v>4505578086</v>
      </c>
      <c r="Y23" s="10">
        <f t="shared" si="7"/>
        <v>0.70768635084087139</v>
      </c>
    </row>
    <row r="24" spans="1:25" ht="56.25" x14ac:dyDescent="0.25">
      <c r="A24" s="2" t="s">
        <v>19</v>
      </c>
      <c r="B24" s="2" t="s">
        <v>20</v>
      </c>
      <c r="C24" s="2" t="s">
        <v>21</v>
      </c>
      <c r="D24" s="2" t="s">
        <v>29</v>
      </c>
      <c r="E24" s="2" t="s">
        <v>49</v>
      </c>
      <c r="F24" s="2" t="s">
        <v>23</v>
      </c>
      <c r="G24" s="2" t="s">
        <v>16</v>
      </c>
      <c r="H24" s="3" t="s">
        <v>50</v>
      </c>
      <c r="I24" s="4">
        <v>6900000000</v>
      </c>
      <c r="J24" s="4">
        <v>0</v>
      </c>
      <c r="K24" s="4">
        <v>0</v>
      </c>
      <c r="L24" s="4">
        <v>6900000000</v>
      </c>
      <c r="M24" s="4">
        <v>0</v>
      </c>
      <c r="N24" s="4">
        <v>4937391482</v>
      </c>
      <c r="O24" s="4">
        <v>1962608518</v>
      </c>
      <c r="P24" s="4">
        <v>4271468935</v>
      </c>
      <c r="Q24" s="4">
        <v>625849846</v>
      </c>
      <c r="R24" s="4">
        <v>474835862</v>
      </c>
      <c r="S24" s="10">
        <f t="shared" si="1"/>
        <v>0.61905346884057966</v>
      </c>
      <c r="T24" s="10">
        <f t="shared" si="2"/>
        <v>9.0702876231884055E-2</v>
      </c>
      <c r="U24" s="10">
        <f t="shared" si="3"/>
        <v>6.8816791594202897E-2</v>
      </c>
      <c r="V24" s="9">
        <f t="shared" si="4"/>
        <v>665922547</v>
      </c>
      <c r="W24" s="10">
        <f t="shared" si="5"/>
        <v>9.6510514057971009E-2</v>
      </c>
      <c r="X24" s="9">
        <f t="shared" si="6"/>
        <v>3645619089</v>
      </c>
      <c r="Y24" s="10">
        <f t="shared" si="7"/>
        <v>0.52835059260869566</v>
      </c>
    </row>
    <row r="25" spans="1:25" ht="56.25" x14ac:dyDescent="0.25">
      <c r="A25" s="2" t="s">
        <v>19</v>
      </c>
      <c r="B25" s="2" t="s">
        <v>20</v>
      </c>
      <c r="C25" s="2" t="s">
        <v>21</v>
      </c>
      <c r="D25" s="2" t="s">
        <v>31</v>
      </c>
      <c r="E25" s="2" t="s">
        <v>49</v>
      </c>
      <c r="F25" s="2" t="s">
        <v>23</v>
      </c>
      <c r="G25" s="2" t="s">
        <v>16</v>
      </c>
      <c r="H25" s="3" t="s">
        <v>50</v>
      </c>
      <c r="I25" s="4">
        <v>5267612000</v>
      </c>
      <c r="J25" s="4">
        <v>0</v>
      </c>
      <c r="K25" s="4">
        <v>0</v>
      </c>
      <c r="L25" s="4">
        <v>5267612000</v>
      </c>
      <c r="M25" s="4">
        <v>0</v>
      </c>
      <c r="N25" s="4">
        <v>4241705971</v>
      </c>
      <c r="O25" s="4">
        <v>1025906029</v>
      </c>
      <c r="P25" s="4">
        <v>3995968081</v>
      </c>
      <c r="Q25" s="4">
        <v>818567278</v>
      </c>
      <c r="R25" s="4">
        <v>547131031</v>
      </c>
      <c r="S25" s="10">
        <f t="shared" si="1"/>
        <v>0.75859195419100722</v>
      </c>
      <c r="T25" s="10">
        <f t="shared" si="2"/>
        <v>0.1553962740611875</v>
      </c>
      <c r="U25" s="10">
        <f t="shared" si="3"/>
        <v>0.10386699532919282</v>
      </c>
      <c r="V25" s="9">
        <f t="shared" si="4"/>
        <v>245737890</v>
      </c>
      <c r="W25" s="10">
        <f t="shared" si="5"/>
        <v>4.6650719529076935E-2</v>
      </c>
      <c r="X25" s="9">
        <f t="shared" si="6"/>
        <v>3177400803</v>
      </c>
      <c r="Y25" s="10">
        <f t="shared" si="7"/>
        <v>0.60319568012981972</v>
      </c>
    </row>
    <row r="26" spans="1:25" ht="45" x14ac:dyDescent="0.25">
      <c r="A26" s="2" t="s">
        <v>19</v>
      </c>
      <c r="B26" s="2" t="s">
        <v>33</v>
      </c>
      <c r="C26" s="2" t="s">
        <v>21</v>
      </c>
      <c r="D26" s="2" t="s">
        <v>34</v>
      </c>
      <c r="E26" s="2" t="s">
        <v>51</v>
      </c>
      <c r="F26" s="2" t="s">
        <v>23</v>
      </c>
      <c r="G26" s="2" t="s">
        <v>16</v>
      </c>
      <c r="H26" s="3" t="s">
        <v>52</v>
      </c>
      <c r="I26" s="4">
        <v>4093510624</v>
      </c>
      <c r="J26" s="4">
        <v>0</v>
      </c>
      <c r="K26" s="4">
        <v>0</v>
      </c>
      <c r="L26" s="4">
        <v>4093510624</v>
      </c>
      <c r="M26" s="4">
        <v>0</v>
      </c>
      <c r="N26" s="4">
        <v>1348452707.1600001</v>
      </c>
      <c r="O26" s="4">
        <v>2745057916.8400002</v>
      </c>
      <c r="P26" s="4">
        <v>1312808317.1600001</v>
      </c>
      <c r="Q26" s="4">
        <v>136799860</v>
      </c>
      <c r="R26" s="4">
        <v>134712908</v>
      </c>
      <c r="S26" s="10">
        <f t="shared" si="1"/>
        <v>0.32070475387631486</v>
      </c>
      <c r="T26" s="10">
        <f t="shared" si="2"/>
        <v>3.3418713804711016E-2</v>
      </c>
      <c r="U26" s="10">
        <f t="shared" si="3"/>
        <v>3.2908894192233563E-2</v>
      </c>
      <c r="V26" s="9">
        <f t="shared" si="4"/>
        <v>35644390</v>
      </c>
      <c r="W26" s="10">
        <f t="shared" si="5"/>
        <v>8.7075357252083679E-3</v>
      </c>
      <c r="X26" s="9">
        <f t="shared" si="6"/>
        <v>1176008457.1600001</v>
      </c>
      <c r="Y26" s="10">
        <f t="shared" si="7"/>
        <v>0.28728604007160385</v>
      </c>
    </row>
    <row r="27" spans="1:25" s="8" customFormat="1" ht="12.75" x14ac:dyDescent="0.2">
      <c r="A27" s="31" t="s">
        <v>76</v>
      </c>
      <c r="B27" s="31"/>
      <c r="C27" s="31"/>
      <c r="D27" s="31"/>
      <c r="E27" s="31"/>
      <c r="F27" s="31"/>
      <c r="G27" s="31"/>
      <c r="H27" s="31"/>
      <c r="I27" s="12">
        <f t="shared" ref="I27:M27" si="20">SUM(I21:I26)</f>
        <v>38743301150</v>
      </c>
      <c r="J27" s="12">
        <f t="shared" si="20"/>
        <v>0</v>
      </c>
      <c r="K27" s="12">
        <f t="shared" si="20"/>
        <v>0</v>
      </c>
      <c r="L27" s="12">
        <f t="shared" si="20"/>
        <v>38743301150</v>
      </c>
      <c r="M27" s="12">
        <f t="shared" si="20"/>
        <v>0</v>
      </c>
      <c r="N27" s="12">
        <f t="shared" ref="N27:R27" si="21">SUM(N21:N26)</f>
        <v>30459743162.16</v>
      </c>
      <c r="O27" s="12">
        <f t="shared" si="21"/>
        <v>8283557987.8400002</v>
      </c>
      <c r="P27" s="12">
        <f t="shared" si="21"/>
        <v>28092049250.16</v>
      </c>
      <c r="Q27" s="12">
        <f t="shared" si="21"/>
        <v>4290051942</v>
      </c>
      <c r="R27" s="12">
        <f t="shared" si="21"/>
        <v>3294376623</v>
      </c>
      <c r="S27" s="13">
        <f t="shared" si="1"/>
        <v>0.72508145708590455</v>
      </c>
      <c r="T27" s="13">
        <f t="shared" si="1"/>
        <v>0.11073016017376723</v>
      </c>
      <c r="U27" s="13">
        <f t="shared" si="1"/>
        <v>8.5030870504435571E-2</v>
      </c>
      <c r="V27" s="12">
        <f t="shared" ref="V27" si="22">SUM(V21:V26)</f>
        <v>2367693912</v>
      </c>
      <c r="W27" s="13">
        <f t="shared" si="5"/>
        <v>6.111234308179235E-2</v>
      </c>
      <c r="X27" s="12">
        <f t="shared" ref="X27" si="23">SUM(X21:X26)</f>
        <v>23801997308.16</v>
      </c>
      <c r="Y27" s="13">
        <f t="shared" si="7"/>
        <v>0.6143512969121373</v>
      </c>
    </row>
    <row r="28" spans="1:25" s="8" customFormat="1" ht="12.75" x14ac:dyDescent="0.2">
      <c r="A28" s="26" t="s">
        <v>77</v>
      </c>
      <c r="B28" s="26"/>
      <c r="C28" s="26"/>
      <c r="D28" s="26"/>
      <c r="E28" s="26"/>
      <c r="F28" s="26"/>
      <c r="G28" s="26"/>
      <c r="H28" s="26"/>
      <c r="I28" s="14">
        <f>SUM(I27,I20)</f>
        <v>55755348217</v>
      </c>
      <c r="J28" s="14">
        <f t="shared" ref="J28:R28" si="24">SUM(J27,J20)</f>
        <v>0</v>
      </c>
      <c r="K28" s="14">
        <f t="shared" si="24"/>
        <v>0</v>
      </c>
      <c r="L28" s="14">
        <f t="shared" si="24"/>
        <v>55755348217</v>
      </c>
      <c r="M28" s="14">
        <f t="shared" si="24"/>
        <v>1092000000</v>
      </c>
      <c r="N28" s="14">
        <f t="shared" si="24"/>
        <v>45818037519.970001</v>
      </c>
      <c r="O28" s="14">
        <f t="shared" si="24"/>
        <v>8845310697.0300007</v>
      </c>
      <c r="P28" s="14">
        <f t="shared" si="24"/>
        <v>34796461485.760002</v>
      </c>
      <c r="Q28" s="14">
        <f t="shared" si="24"/>
        <v>9129582101.2799988</v>
      </c>
      <c r="R28" s="14">
        <f t="shared" si="24"/>
        <v>8129064702.2799997</v>
      </c>
      <c r="S28" s="15">
        <f t="shared" si="1"/>
        <v>0.6240919050551359</v>
      </c>
      <c r="T28" s="15">
        <f t="shared" si="1"/>
        <v>0.16374361192665562</v>
      </c>
      <c r="U28" s="15">
        <f t="shared" si="1"/>
        <v>0.14579883297727159</v>
      </c>
      <c r="V28" s="14">
        <f t="shared" ref="V28" si="25">SUM(V27,V20)</f>
        <v>11021576034.209999</v>
      </c>
      <c r="W28" s="15">
        <f t="shared" si="5"/>
        <v>0.19767746748372889</v>
      </c>
      <c r="X28" s="14">
        <f t="shared" ref="X28" si="26">SUM(X27,X20)</f>
        <v>25666879384.48</v>
      </c>
      <c r="Y28" s="15">
        <f t="shared" si="7"/>
        <v>0.46034829312848013</v>
      </c>
    </row>
    <row r="29" spans="1:25" ht="33.950000000000003" customHeight="1" x14ac:dyDescent="0.25">
      <c r="P29" s="16"/>
      <c r="Q29" s="16"/>
    </row>
  </sheetData>
  <mergeCells count="32">
    <mergeCell ref="J6:J7"/>
    <mergeCell ref="K6:K7"/>
    <mergeCell ref="L6:L7"/>
    <mergeCell ref="A6:A7"/>
    <mergeCell ref="B6:B7"/>
    <mergeCell ref="C6:C7"/>
    <mergeCell ref="D6:D7"/>
    <mergeCell ref="E6:E7"/>
    <mergeCell ref="F6:F7"/>
    <mergeCell ref="S6:U6"/>
    <mergeCell ref="V6:W6"/>
    <mergeCell ref="X6:Y6"/>
    <mergeCell ref="A1:Y1"/>
    <mergeCell ref="A2:Y2"/>
    <mergeCell ref="A3:Y3"/>
    <mergeCell ref="A4:Y4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A28:H28"/>
    <mergeCell ref="A11:H11"/>
    <mergeCell ref="A13:H13"/>
    <mergeCell ref="A16:H16"/>
    <mergeCell ref="A19:H19"/>
    <mergeCell ref="A20:H20"/>
    <mergeCell ref="A27:H2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E30CE-7B3E-40A1-ADA5-5AB2089B91B1}">
  <dimension ref="A1:N20"/>
  <sheetViews>
    <sheetView showGridLines="0" tabSelected="1" topLeftCell="A15" workbookViewId="0">
      <selection activeCell="K21" sqref="K21"/>
    </sheetView>
  </sheetViews>
  <sheetFormatPr baseColWidth="10" defaultRowHeight="15" x14ac:dyDescent="0.25"/>
  <cols>
    <col min="1" max="4" width="5.42578125" style="1" customWidth="1"/>
    <col min="5" max="5" width="8" style="1" customWidth="1"/>
    <col min="6" max="6" width="9.5703125" style="1" customWidth="1"/>
    <col min="7" max="7" width="27.5703125" style="1" customWidth="1"/>
    <col min="8" max="10" width="18.85546875" style="1" customWidth="1"/>
    <col min="11" max="11" width="9.140625" style="1" customWidth="1"/>
    <col min="12" max="12" width="6.42578125" style="1" customWidth="1"/>
    <col min="13" max="13" width="14.28515625" style="1" bestFit="1" customWidth="1"/>
    <col min="14" max="16384" width="11.42578125" style="1"/>
  </cols>
  <sheetData>
    <row r="1" spans="1:14" x14ac:dyDescent="0.25">
      <c r="A1" s="35" t="s">
        <v>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35" t="s">
        <v>82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x14ac:dyDescent="0.25">
      <c r="A3" s="36" t="s">
        <v>68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5">
      <c r="A4" s="36" t="s">
        <v>69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25">
      <c r="A5" s="7" t="s">
        <v>0</v>
      </c>
      <c r="B5" s="7" t="s">
        <v>0</v>
      </c>
      <c r="C5" s="7" t="s">
        <v>0</v>
      </c>
      <c r="D5" s="7" t="s">
        <v>0</v>
      </c>
      <c r="E5" s="7" t="s">
        <v>0</v>
      </c>
      <c r="F5" s="7" t="s">
        <v>0</v>
      </c>
      <c r="G5" s="7" t="s">
        <v>0</v>
      </c>
      <c r="H5" s="7" t="s">
        <v>0</v>
      </c>
      <c r="I5" s="7" t="s">
        <v>0</v>
      </c>
      <c r="J5" s="7" t="s">
        <v>0</v>
      </c>
      <c r="K5" s="17"/>
      <c r="L5" s="17"/>
      <c r="M5" s="8"/>
      <c r="N5" s="17"/>
    </row>
    <row r="6" spans="1:14" x14ac:dyDescent="0.25">
      <c r="A6" s="43" t="s">
        <v>1</v>
      </c>
      <c r="B6" s="43" t="s">
        <v>2</v>
      </c>
      <c r="C6" s="43" t="s">
        <v>3</v>
      </c>
      <c r="D6" s="43" t="s">
        <v>4</v>
      </c>
      <c r="E6" s="43" t="s">
        <v>6</v>
      </c>
      <c r="F6" s="43" t="s">
        <v>7</v>
      </c>
      <c r="G6" s="47" t="s">
        <v>8</v>
      </c>
      <c r="H6" s="37" t="s">
        <v>78</v>
      </c>
      <c r="I6" s="37" t="s">
        <v>79</v>
      </c>
      <c r="J6" s="37" t="s">
        <v>11</v>
      </c>
      <c r="K6" s="55" t="s">
        <v>59</v>
      </c>
      <c r="L6" s="56"/>
      <c r="M6" s="55" t="s">
        <v>80</v>
      </c>
      <c r="N6" s="56"/>
    </row>
    <row r="7" spans="1:14" x14ac:dyDescent="0.25">
      <c r="A7" s="44"/>
      <c r="B7" s="44"/>
      <c r="C7" s="44"/>
      <c r="D7" s="44"/>
      <c r="E7" s="44"/>
      <c r="F7" s="44"/>
      <c r="G7" s="48"/>
      <c r="H7" s="38"/>
      <c r="I7" s="38"/>
      <c r="J7" s="38"/>
      <c r="K7" s="6" t="s">
        <v>62</v>
      </c>
      <c r="L7" s="6" t="s">
        <v>63</v>
      </c>
      <c r="M7" s="6" t="s">
        <v>65</v>
      </c>
      <c r="N7" s="6" t="s">
        <v>66</v>
      </c>
    </row>
    <row r="8" spans="1:14" ht="22.5" x14ac:dyDescent="0.25">
      <c r="A8" s="2" t="s">
        <v>12</v>
      </c>
      <c r="B8" s="2" t="s">
        <v>13</v>
      </c>
      <c r="C8" s="2" t="s">
        <v>13</v>
      </c>
      <c r="D8" s="2" t="s">
        <v>14</v>
      </c>
      <c r="E8" s="2" t="s">
        <v>15</v>
      </c>
      <c r="F8" s="2" t="s">
        <v>16</v>
      </c>
      <c r="G8" s="3" t="s">
        <v>17</v>
      </c>
      <c r="H8" s="4">
        <v>167899956</v>
      </c>
      <c r="I8" s="4">
        <v>167899956</v>
      </c>
      <c r="J8" s="4">
        <v>167899956</v>
      </c>
      <c r="K8" s="18">
        <f>+I8/H8</f>
        <v>1</v>
      </c>
      <c r="L8" s="18">
        <f>+J8/H8</f>
        <v>1</v>
      </c>
      <c r="M8" s="9">
        <f>+H8-I8</f>
        <v>0</v>
      </c>
      <c r="N8" s="19">
        <f>+M8/H8</f>
        <v>0</v>
      </c>
    </row>
    <row r="9" spans="1:14" s="8" customFormat="1" ht="12.75" x14ac:dyDescent="0.2">
      <c r="A9" s="28" t="s">
        <v>71</v>
      </c>
      <c r="B9" s="29"/>
      <c r="C9" s="29"/>
      <c r="D9" s="29"/>
      <c r="E9" s="29"/>
      <c r="F9" s="29"/>
      <c r="G9" s="30"/>
      <c r="H9" s="25">
        <f>+H8</f>
        <v>167899956</v>
      </c>
      <c r="I9" s="25">
        <f t="shared" ref="I9:J9" si="0">+I8</f>
        <v>167899956</v>
      </c>
      <c r="J9" s="25">
        <f t="shared" si="0"/>
        <v>167899956</v>
      </c>
      <c r="K9" s="20">
        <f>+I9/H9</f>
        <v>1</v>
      </c>
      <c r="L9" s="20">
        <f>+J9/H9</f>
        <v>1</v>
      </c>
      <c r="M9" s="21">
        <f>+H9-I9</f>
        <v>0</v>
      </c>
      <c r="N9" s="22">
        <f>+M9/H9</f>
        <v>0</v>
      </c>
    </row>
    <row r="10" spans="1:14" ht="22.5" x14ac:dyDescent="0.25">
      <c r="A10" s="2" t="s">
        <v>12</v>
      </c>
      <c r="B10" s="2" t="s">
        <v>14</v>
      </c>
      <c r="C10" s="2"/>
      <c r="D10" s="2"/>
      <c r="E10" s="2" t="s">
        <v>15</v>
      </c>
      <c r="F10" s="2" t="s">
        <v>16</v>
      </c>
      <c r="G10" s="3" t="s">
        <v>18</v>
      </c>
      <c r="H10" s="4">
        <v>83978743.219999999</v>
      </c>
      <c r="I10" s="4">
        <v>14534847.09</v>
      </c>
      <c r="J10" s="4">
        <v>14534847.09</v>
      </c>
      <c r="K10" s="19">
        <f>+I10/H10</f>
        <v>0.17307769243370202</v>
      </c>
      <c r="L10" s="19">
        <f t="shared" ref="L10:L20" si="1">+J10/H10</f>
        <v>0.17307769243370202</v>
      </c>
      <c r="M10" s="9">
        <f t="shared" ref="M10:M18" si="2">+H10-I10</f>
        <v>69443896.129999995</v>
      </c>
      <c r="N10" s="18">
        <f t="shared" ref="N10:N20" si="3">+M10/H10</f>
        <v>0.82692230756629792</v>
      </c>
    </row>
    <row r="11" spans="1:14" s="8" customFormat="1" ht="12.75" x14ac:dyDescent="0.2">
      <c r="A11" s="28" t="s">
        <v>81</v>
      </c>
      <c r="B11" s="29"/>
      <c r="C11" s="29"/>
      <c r="D11" s="29"/>
      <c r="E11" s="29"/>
      <c r="F11" s="29"/>
      <c r="G11" s="30"/>
      <c r="H11" s="25">
        <f>+H10</f>
        <v>83978743.219999999</v>
      </c>
      <c r="I11" s="25">
        <f t="shared" ref="I11:J11" si="4">+I10</f>
        <v>14534847.09</v>
      </c>
      <c r="J11" s="25">
        <f t="shared" si="4"/>
        <v>14534847.09</v>
      </c>
      <c r="K11" s="22">
        <f>+I11/H11</f>
        <v>0.17307769243370202</v>
      </c>
      <c r="L11" s="22">
        <f>+J11/H11</f>
        <v>0.17307769243370202</v>
      </c>
      <c r="M11" s="21">
        <f>+H11-I11</f>
        <v>69443896.129999995</v>
      </c>
      <c r="N11" s="20">
        <f>+M11/H11</f>
        <v>0.82692230756629792</v>
      </c>
    </row>
    <row r="12" spans="1:14" s="8" customFormat="1" ht="12.75" x14ac:dyDescent="0.2">
      <c r="A12" s="49" t="s">
        <v>75</v>
      </c>
      <c r="B12" s="50"/>
      <c r="C12" s="50"/>
      <c r="D12" s="50"/>
      <c r="E12" s="50"/>
      <c r="F12" s="50"/>
      <c r="G12" s="51"/>
      <c r="H12" s="24">
        <f>+H9+H11</f>
        <v>251878699.22</v>
      </c>
      <c r="I12" s="24">
        <f t="shared" ref="I12:N12" si="5">+I9+I11</f>
        <v>182434803.09</v>
      </c>
      <c r="J12" s="24">
        <f t="shared" si="5"/>
        <v>182434803.09</v>
      </c>
      <c r="K12" s="23">
        <f>+I12/H12</f>
        <v>0.7242962729875575</v>
      </c>
      <c r="L12" s="23">
        <f>+J12/H12</f>
        <v>0.7242962729875575</v>
      </c>
      <c r="M12" s="24">
        <f>+H12-I12</f>
        <v>69443896.129999995</v>
      </c>
      <c r="N12" s="23">
        <f>+M12/H12</f>
        <v>0.2757037270124425</v>
      </c>
    </row>
    <row r="13" spans="1:14" ht="33.75" x14ac:dyDescent="0.25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16</v>
      </c>
      <c r="G13" s="3" t="s">
        <v>24</v>
      </c>
      <c r="H13" s="4">
        <v>648416180.98000002</v>
      </c>
      <c r="I13" s="4">
        <v>637959509.95000005</v>
      </c>
      <c r="J13" s="4">
        <v>637959509.95000005</v>
      </c>
      <c r="K13" s="19">
        <f>+I13/H13</f>
        <v>0.98387351929713407</v>
      </c>
      <c r="L13" s="19">
        <f t="shared" si="1"/>
        <v>0.98387351929713407</v>
      </c>
      <c r="M13" s="9">
        <f t="shared" si="2"/>
        <v>10456671.029999971</v>
      </c>
      <c r="N13" s="19">
        <f t="shared" si="3"/>
        <v>1.6126480702865896E-2</v>
      </c>
    </row>
    <row r="14" spans="1:14" ht="33.75" x14ac:dyDescent="0.25">
      <c r="A14" s="2" t="s">
        <v>19</v>
      </c>
      <c r="B14" s="2" t="s">
        <v>20</v>
      </c>
      <c r="C14" s="2" t="s">
        <v>21</v>
      </c>
      <c r="D14" s="2" t="s">
        <v>25</v>
      </c>
      <c r="E14" s="2" t="s">
        <v>23</v>
      </c>
      <c r="F14" s="2" t="s">
        <v>16</v>
      </c>
      <c r="G14" s="3" t="s">
        <v>26</v>
      </c>
      <c r="H14" s="4">
        <v>1405229846.6199999</v>
      </c>
      <c r="I14" s="4">
        <v>1224141659.76</v>
      </c>
      <c r="J14" s="4">
        <v>1212805251.76</v>
      </c>
      <c r="K14" s="19">
        <f>+I14/H14</f>
        <v>0.87113269242354097</v>
      </c>
      <c r="L14" s="19">
        <f t="shared" si="1"/>
        <v>0.8630653943745652</v>
      </c>
      <c r="M14" s="9">
        <f t="shared" si="2"/>
        <v>181088186.8599999</v>
      </c>
      <c r="N14" s="19">
        <f t="shared" si="3"/>
        <v>0.12886730757645903</v>
      </c>
    </row>
    <row r="15" spans="1:14" ht="33.75" x14ac:dyDescent="0.25">
      <c r="A15" s="2" t="s">
        <v>19</v>
      </c>
      <c r="B15" s="2" t="s">
        <v>20</v>
      </c>
      <c r="C15" s="2" t="s">
        <v>21</v>
      </c>
      <c r="D15" s="2" t="s">
        <v>27</v>
      </c>
      <c r="E15" s="2" t="s">
        <v>23</v>
      </c>
      <c r="F15" s="2" t="s">
        <v>16</v>
      </c>
      <c r="G15" s="3" t="s">
        <v>28</v>
      </c>
      <c r="H15" s="4">
        <v>1277671334.3199999</v>
      </c>
      <c r="I15" s="4">
        <v>1188461625.5999999</v>
      </c>
      <c r="J15" s="4">
        <v>1183096467.5999999</v>
      </c>
      <c r="K15" s="19">
        <f>+I15/H15</f>
        <v>0.93017788978769012</v>
      </c>
      <c r="L15" s="19">
        <f t="shared" si="1"/>
        <v>0.92597872067754072</v>
      </c>
      <c r="M15" s="9">
        <f t="shared" si="2"/>
        <v>89209708.720000029</v>
      </c>
      <c r="N15" s="19">
        <f t="shared" si="3"/>
        <v>6.9822110212309857E-2</v>
      </c>
    </row>
    <row r="16" spans="1:14" ht="33.75" x14ac:dyDescent="0.25">
      <c r="A16" s="2" t="s">
        <v>19</v>
      </c>
      <c r="B16" s="2" t="s">
        <v>20</v>
      </c>
      <c r="C16" s="2" t="s">
        <v>21</v>
      </c>
      <c r="D16" s="2" t="s">
        <v>29</v>
      </c>
      <c r="E16" s="2" t="s">
        <v>23</v>
      </c>
      <c r="F16" s="2" t="s">
        <v>16</v>
      </c>
      <c r="G16" s="3" t="s">
        <v>30</v>
      </c>
      <c r="H16" s="4">
        <v>1209233706.99</v>
      </c>
      <c r="I16" s="4">
        <v>1115713317</v>
      </c>
      <c r="J16" s="4">
        <v>1115713317</v>
      </c>
      <c r="K16" s="19">
        <f>+I16/H16</f>
        <v>0.92266144298707231</v>
      </c>
      <c r="L16" s="19">
        <f t="shared" si="1"/>
        <v>0.92266144298707231</v>
      </c>
      <c r="M16" s="9">
        <f t="shared" si="2"/>
        <v>93520389.99000001</v>
      </c>
      <c r="N16" s="19">
        <f t="shared" si="3"/>
        <v>7.7338557012927689E-2</v>
      </c>
    </row>
    <row r="17" spans="1:14" ht="90" x14ac:dyDescent="0.25">
      <c r="A17" s="2" t="s">
        <v>19</v>
      </c>
      <c r="B17" s="2" t="s">
        <v>20</v>
      </c>
      <c r="C17" s="2" t="s">
        <v>21</v>
      </c>
      <c r="D17" s="2" t="s">
        <v>31</v>
      </c>
      <c r="E17" s="2" t="s">
        <v>23</v>
      </c>
      <c r="F17" s="2" t="s">
        <v>16</v>
      </c>
      <c r="G17" s="3" t="s">
        <v>32</v>
      </c>
      <c r="H17" s="4">
        <v>1016414443.73</v>
      </c>
      <c r="I17" s="4">
        <v>349012692.52999997</v>
      </c>
      <c r="J17" s="4">
        <v>213579324.91999999</v>
      </c>
      <c r="K17" s="19">
        <f>+I17/H17</f>
        <v>0.34337636058103044</v>
      </c>
      <c r="L17" s="19">
        <f t="shared" si="1"/>
        <v>0.21013015530969287</v>
      </c>
      <c r="M17" s="9">
        <f t="shared" si="2"/>
        <v>667401751.20000005</v>
      </c>
      <c r="N17" s="19">
        <f t="shared" si="3"/>
        <v>0.65662363941896951</v>
      </c>
    </row>
    <row r="18" spans="1:14" ht="67.5" x14ac:dyDescent="0.25">
      <c r="A18" s="2" t="s">
        <v>19</v>
      </c>
      <c r="B18" s="2" t="s">
        <v>33</v>
      </c>
      <c r="C18" s="2" t="s">
        <v>21</v>
      </c>
      <c r="D18" s="2" t="s">
        <v>34</v>
      </c>
      <c r="E18" s="2" t="s">
        <v>23</v>
      </c>
      <c r="F18" s="2" t="s">
        <v>16</v>
      </c>
      <c r="G18" s="3" t="s">
        <v>35</v>
      </c>
      <c r="H18" s="4">
        <v>1405013233.29</v>
      </c>
      <c r="I18" s="4">
        <v>1344427936.4000001</v>
      </c>
      <c r="J18" s="4">
        <v>1344427936.4000001</v>
      </c>
      <c r="K18" s="19">
        <f>+I18/H18</f>
        <v>0.95687919839151092</v>
      </c>
      <c r="L18" s="19">
        <f t="shared" si="1"/>
        <v>0.95687919839151092</v>
      </c>
      <c r="M18" s="9">
        <f t="shared" si="2"/>
        <v>60585296.889999866</v>
      </c>
      <c r="N18" s="19">
        <f t="shared" si="3"/>
        <v>4.3120801608489072E-2</v>
      </c>
    </row>
    <row r="19" spans="1:14" s="8" customFormat="1" ht="12.75" x14ac:dyDescent="0.2">
      <c r="A19" s="49" t="s">
        <v>76</v>
      </c>
      <c r="B19" s="50"/>
      <c r="C19" s="50"/>
      <c r="D19" s="50"/>
      <c r="E19" s="50"/>
      <c r="F19" s="50"/>
      <c r="G19" s="51"/>
      <c r="H19" s="24">
        <f>SUM(H13:H18)</f>
        <v>6961978745.9299994</v>
      </c>
      <c r="I19" s="24">
        <f t="shared" ref="I19:J19" si="6">SUM(I13:I18)</f>
        <v>5859716741.2399998</v>
      </c>
      <c r="J19" s="24">
        <f t="shared" si="6"/>
        <v>5707581807.6299992</v>
      </c>
      <c r="K19" s="13">
        <f>+I19/H19</f>
        <v>0.84167403479443448</v>
      </c>
      <c r="L19" s="13">
        <f t="shared" si="1"/>
        <v>0.81982177997407335</v>
      </c>
      <c r="M19" s="24">
        <f t="shared" ref="M19" si="7">SUM(M13:M18)</f>
        <v>1102262004.6899998</v>
      </c>
      <c r="N19" s="13">
        <f t="shared" si="3"/>
        <v>0.15832596520556552</v>
      </c>
    </row>
    <row r="20" spans="1:14" s="8" customFormat="1" ht="12.75" x14ac:dyDescent="0.2">
      <c r="A20" s="52" t="s">
        <v>77</v>
      </c>
      <c r="B20" s="53"/>
      <c r="C20" s="53"/>
      <c r="D20" s="53"/>
      <c r="E20" s="53"/>
      <c r="F20" s="53"/>
      <c r="G20" s="54"/>
      <c r="H20" s="14">
        <f>+H12+H19</f>
        <v>7213857445.1499996</v>
      </c>
      <c r="I20" s="14">
        <f>+I12+I19</f>
        <v>6042151544.3299999</v>
      </c>
      <c r="J20" s="14">
        <f>+J12+J19</f>
        <v>5890016610.7199993</v>
      </c>
      <c r="K20" s="15">
        <f>+I20/H20</f>
        <v>0.83757567851472337</v>
      </c>
      <c r="L20" s="15">
        <f t="shared" si="1"/>
        <v>0.81648641597152138</v>
      </c>
      <c r="M20" s="14">
        <f>+M12+M19</f>
        <v>1171705900.8199997</v>
      </c>
      <c r="N20" s="15">
        <f t="shared" si="3"/>
        <v>0.16242432148527661</v>
      </c>
    </row>
  </sheetData>
  <mergeCells count="21">
    <mergeCell ref="M6:N6"/>
    <mergeCell ref="A1:N1"/>
    <mergeCell ref="A2:N2"/>
    <mergeCell ref="A3:N3"/>
    <mergeCell ref="A4:N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L6"/>
    <mergeCell ref="A9:G9"/>
    <mergeCell ref="A11:G11"/>
    <mergeCell ref="A12:G12"/>
    <mergeCell ref="A19:G19"/>
    <mergeCell ref="A20:G2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 Bibiana Patiño Amaya</dc:creator>
  <cp:lastModifiedBy>Leydi Bibiana Patiño Amaya</cp:lastModifiedBy>
  <dcterms:created xsi:type="dcterms:W3CDTF">2024-07-16T21:08:48Z</dcterms:created>
  <dcterms:modified xsi:type="dcterms:W3CDTF">2024-07-17T00:51:31Z</dcterms:modified>
</cp:coreProperties>
</file>