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Unidades compartidas\2. Vigencia 2024\3. INFORMES\6. Publicación Página Web\"/>
    </mc:Choice>
  </mc:AlternateContent>
  <xr:revisionPtr revIDLastSave="0" documentId="13_ncr:1_{68CF9014-F9C1-440F-AF69-04E0B457E511}" xr6:coauthVersionLast="47" xr6:coauthVersionMax="47" xr10:uidLastSave="{00000000-0000-0000-0000-000000000000}"/>
  <bookViews>
    <workbookView xWindow="-120" yWindow="-120" windowWidth="20730" windowHeight="11040" activeTab="1" xr2:uid="{A0272359-F4CC-4802-898E-9872CE320F6E}"/>
  </bookViews>
  <sheets>
    <sheet name="Vigencia" sheetId="2" r:id="rId1"/>
    <sheet name="Reserva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1" l="1"/>
  <c r="P18" i="1" s="1"/>
  <c r="N18" i="1"/>
  <c r="M18" i="1"/>
  <c r="O17" i="1"/>
  <c r="P17" i="1" s="1"/>
  <c r="N17" i="1"/>
  <c r="M17" i="1"/>
  <c r="O16" i="1"/>
  <c r="P16" i="1" s="1"/>
  <c r="N16" i="1"/>
  <c r="M16" i="1"/>
  <c r="O15" i="1"/>
  <c r="P15" i="1" s="1"/>
  <c r="N15" i="1"/>
  <c r="M15" i="1"/>
  <c r="O14" i="1"/>
  <c r="P14" i="1" s="1"/>
  <c r="N14" i="1"/>
  <c r="M14" i="1"/>
  <c r="O13" i="1"/>
  <c r="O19" i="1" s="1"/>
  <c r="N13" i="1"/>
  <c r="M13" i="1"/>
  <c r="O11" i="1"/>
  <c r="N11" i="1"/>
  <c r="M11" i="1"/>
  <c r="O10" i="1"/>
  <c r="P10" i="1" s="1"/>
  <c r="N10" i="1"/>
  <c r="M10" i="1"/>
  <c r="P8" i="1"/>
  <c r="O8" i="1"/>
  <c r="N8" i="1"/>
  <c r="M8" i="1"/>
  <c r="I9" i="1"/>
  <c r="H9" i="1"/>
  <c r="H11" i="1"/>
  <c r="H12" i="1" s="1"/>
  <c r="I11" i="1"/>
  <c r="I12" i="1" s="1"/>
  <c r="I19" i="1"/>
  <c r="H19" i="1"/>
  <c r="L19" i="1"/>
  <c r="K19" i="1"/>
  <c r="J19" i="1"/>
  <c r="L11" i="1"/>
  <c r="K11" i="1"/>
  <c r="J11" i="1"/>
  <c r="L9" i="1"/>
  <c r="K9" i="1"/>
  <c r="J9" i="1"/>
  <c r="P13" i="1" l="1"/>
  <c r="O9" i="1"/>
  <c r="P9" i="1" s="1"/>
  <c r="J12" i="1"/>
  <c r="J20" i="1" s="1"/>
  <c r="H20" i="1"/>
  <c r="I20" i="1"/>
  <c r="K12" i="1"/>
  <c r="O12" i="1" s="1"/>
  <c r="M19" i="1"/>
  <c r="L12" i="1"/>
  <c r="N12" i="1" s="1"/>
  <c r="P11" i="1"/>
  <c r="M12" i="1"/>
  <c r="M9" i="1"/>
  <c r="N9" i="1"/>
  <c r="N19" i="1"/>
  <c r="P19" i="1"/>
  <c r="L20" i="1" l="1"/>
  <c r="K20" i="1"/>
  <c r="M20" i="1" s="1"/>
  <c r="P12" i="1"/>
  <c r="O20" i="1"/>
  <c r="P20" i="1"/>
  <c r="N20" i="1"/>
  <c r="U28" i="2" l="1"/>
  <c r="T28" i="2"/>
  <c r="S28" i="2"/>
  <c r="U27" i="2"/>
  <c r="T27" i="2"/>
  <c r="S27" i="2"/>
  <c r="U26" i="2"/>
  <c r="T26" i="2"/>
  <c r="S26" i="2"/>
  <c r="U25" i="2"/>
  <c r="T25" i="2"/>
  <c r="S25" i="2"/>
  <c r="U24" i="2"/>
  <c r="T24" i="2"/>
  <c r="S24" i="2"/>
  <c r="U23" i="2"/>
  <c r="T23" i="2"/>
  <c r="S23" i="2"/>
  <c r="U22" i="2"/>
  <c r="T22" i="2"/>
  <c r="S22" i="2"/>
  <c r="U21" i="2"/>
  <c r="T21" i="2"/>
  <c r="S21" i="2"/>
  <c r="U20" i="2"/>
  <c r="T20" i="2"/>
  <c r="S20" i="2"/>
  <c r="U19" i="2"/>
  <c r="T19" i="2"/>
  <c r="S19" i="2"/>
  <c r="U18" i="2"/>
  <c r="T18" i="2"/>
  <c r="S18" i="2"/>
  <c r="U17" i="2"/>
  <c r="T17" i="2"/>
  <c r="S17" i="2"/>
  <c r="U16" i="2"/>
  <c r="T16" i="2"/>
  <c r="S16" i="2"/>
  <c r="U15" i="2"/>
  <c r="T15" i="2"/>
  <c r="S15" i="2"/>
  <c r="U13" i="2"/>
  <c r="T13" i="2"/>
  <c r="S13" i="2"/>
  <c r="U12" i="2"/>
  <c r="T12" i="2"/>
  <c r="S12" i="2"/>
  <c r="U11" i="2"/>
  <c r="T11" i="2"/>
  <c r="S11" i="2"/>
  <c r="U10" i="2"/>
  <c r="T10" i="2"/>
  <c r="S10" i="2"/>
  <c r="U9" i="2"/>
  <c r="T9" i="2"/>
  <c r="S9" i="2"/>
  <c r="U8" i="2"/>
  <c r="T8" i="2"/>
  <c r="S8" i="2"/>
  <c r="X26" i="2"/>
  <c r="Y26" i="2" s="1"/>
  <c r="V26" i="2"/>
  <c r="W26" i="2" s="1"/>
  <c r="X25" i="2"/>
  <c r="Y25" i="2" s="1"/>
  <c r="V25" i="2"/>
  <c r="W25" i="2" s="1"/>
  <c r="X24" i="2"/>
  <c r="Y24" i="2" s="1"/>
  <c r="V24" i="2"/>
  <c r="W24" i="2" s="1"/>
  <c r="X23" i="2"/>
  <c r="Y23" i="2" s="1"/>
  <c r="W23" i="2"/>
  <c r="V23" i="2"/>
  <c r="X22" i="2"/>
  <c r="Y22" i="2" s="1"/>
  <c r="V22" i="2"/>
  <c r="W22" i="2" s="1"/>
  <c r="Y21" i="2"/>
  <c r="X21" i="2"/>
  <c r="V21" i="2"/>
  <c r="W21" i="2" s="1"/>
  <c r="X18" i="2"/>
  <c r="Y18" i="2" s="1"/>
  <c r="V18" i="2"/>
  <c r="W18" i="2" s="1"/>
  <c r="X17" i="2"/>
  <c r="Y17" i="2" s="1"/>
  <c r="V17" i="2"/>
  <c r="W17" i="2" s="1"/>
  <c r="X15" i="2"/>
  <c r="Y15" i="2" s="1"/>
  <c r="V15" i="2"/>
  <c r="W15" i="2" s="1"/>
  <c r="X14" i="2"/>
  <c r="Y14" i="2" s="1"/>
  <c r="V14" i="2"/>
  <c r="W14" i="2" s="1"/>
  <c r="X12" i="2"/>
  <c r="Y12" i="2" s="1"/>
  <c r="V12" i="2"/>
  <c r="W12" i="2" s="1"/>
  <c r="X10" i="2"/>
  <c r="Y10" i="2" s="1"/>
  <c r="V10" i="2"/>
  <c r="W10" i="2" s="1"/>
  <c r="X9" i="2"/>
  <c r="Y9" i="2" s="1"/>
  <c r="V9" i="2"/>
  <c r="V11" i="2" s="1"/>
  <c r="W11" i="2" s="1"/>
  <c r="X8" i="2"/>
  <c r="Y8" i="2" s="1"/>
  <c r="V8" i="2"/>
  <c r="W8" i="2" s="1"/>
  <c r="X27" i="2"/>
  <c r="V27" i="2"/>
  <c r="R27" i="2"/>
  <c r="Q27" i="2"/>
  <c r="P27" i="2"/>
  <c r="O27" i="2"/>
  <c r="N27" i="2"/>
  <c r="M27" i="2"/>
  <c r="L27" i="2"/>
  <c r="K27" i="2"/>
  <c r="J27" i="2"/>
  <c r="I27" i="2"/>
  <c r="X19" i="2"/>
  <c r="R19" i="2"/>
  <c r="Q19" i="2"/>
  <c r="P19" i="2"/>
  <c r="O19" i="2"/>
  <c r="N19" i="2"/>
  <c r="M19" i="2"/>
  <c r="L19" i="2"/>
  <c r="K19" i="2"/>
  <c r="J19" i="2"/>
  <c r="I19" i="2"/>
  <c r="X16" i="2"/>
  <c r="Y16" i="2" s="1"/>
  <c r="V16" i="2"/>
  <c r="W16" i="2" s="1"/>
  <c r="R16" i="2"/>
  <c r="Q16" i="2"/>
  <c r="P16" i="2"/>
  <c r="O16" i="2"/>
  <c r="N16" i="2"/>
  <c r="M16" i="2"/>
  <c r="L16" i="2"/>
  <c r="K16" i="2"/>
  <c r="J16" i="2"/>
  <c r="I16" i="2"/>
  <c r="X13" i="2"/>
  <c r="Y13" i="2" s="1"/>
  <c r="V13" i="2"/>
  <c r="W13" i="2" s="1"/>
  <c r="R13" i="2"/>
  <c r="Q13" i="2"/>
  <c r="P13" i="2"/>
  <c r="O13" i="2"/>
  <c r="N13" i="2"/>
  <c r="M13" i="2"/>
  <c r="L13" i="2"/>
  <c r="K13" i="2"/>
  <c r="J13" i="2"/>
  <c r="I13" i="2"/>
  <c r="X11" i="2"/>
  <c r="Y11" i="2" s="1"/>
  <c r="R11" i="2"/>
  <c r="Q11" i="2"/>
  <c r="P11" i="2"/>
  <c r="O11" i="2"/>
  <c r="O20" i="2" s="1"/>
  <c r="N11" i="2"/>
  <c r="N20" i="2" s="1"/>
  <c r="N28" i="2" s="1"/>
  <c r="M11" i="2"/>
  <c r="L11" i="2"/>
  <c r="K11" i="2"/>
  <c r="J11" i="2"/>
  <c r="I11" i="2"/>
  <c r="V19" i="2" l="1"/>
  <c r="W9" i="2"/>
  <c r="M20" i="2"/>
  <c r="O28" i="2"/>
  <c r="P20" i="2"/>
  <c r="P28" i="2" s="1"/>
  <c r="K20" i="2"/>
  <c r="K28" i="2" s="1"/>
  <c r="R20" i="2"/>
  <c r="Q20" i="2"/>
  <c r="Q28" i="2" s="1"/>
  <c r="X28" i="2"/>
  <c r="I20" i="2"/>
  <c r="I28" i="2" s="1"/>
  <c r="M28" i="2"/>
  <c r="J20" i="2"/>
  <c r="J28" i="2" s="1"/>
  <c r="W19" i="2"/>
  <c r="X20" i="2"/>
  <c r="L20" i="2"/>
  <c r="L28" i="2" s="1"/>
  <c r="W27" i="2"/>
  <c r="Y27" i="2"/>
  <c r="V20" i="2"/>
  <c r="Y19" i="2"/>
  <c r="R28" i="2" l="1"/>
  <c r="W20" i="2"/>
  <c r="V28" i="2"/>
  <c r="W28" i="2" s="1"/>
  <c r="Y20" i="2"/>
  <c r="Y28" i="2"/>
</calcChain>
</file>

<file path=xl/sharedStrings.xml><?xml version="1.0" encoding="utf-8"?>
<sst xmlns="http://schemas.openxmlformats.org/spreadsheetml/2006/main" count="233" uniqueCount="87">
  <si>
    <t/>
  </si>
  <si>
    <t>TIPO</t>
  </si>
  <si>
    <t>CTA</t>
  </si>
  <si>
    <t>SUB
CTA</t>
  </si>
  <si>
    <t>OBJ</t>
  </si>
  <si>
    <t>ORD</t>
  </si>
  <si>
    <t>REC</t>
  </si>
  <si>
    <t>SIT</t>
  </si>
  <si>
    <t>DESCRIPCION</t>
  </si>
  <si>
    <t>COMPROMISO</t>
  </si>
  <si>
    <t>OBLIGACION</t>
  </si>
  <si>
    <t>PAGOS</t>
  </si>
  <si>
    <t>A</t>
  </si>
  <si>
    <t>01</t>
  </si>
  <si>
    <t>02</t>
  </si>
  <si>
    <t>10</t>
  </si>
  <si>
    <t>CSF</t>
  </si>
  <si>
    <t>CONTRIBUCIONES INHERENTES A LA NÓMINA</t>
  </si>
  <si>
    <t>ADQUISICIÓN DE BIENES  Y SERVICIOS</t>
  </si>
  <si>
    <t>C</t>
  </si>
  <si>
    <t>4101</t>
  </si>
  <si>
    <t>1500</t>
  </si>
  <si>
    <t>15</t>
  </si>
  <si>
    <t>11</t>
  </si>
  <si>
    <t>DIVULGACION DE ACCIONES DE MEMORIA HISTORICA A NIVEL NACIONAL  NACIONAL</t>
  </si>
  <si>
    <t>16</t>
  </si>
  <si>
    <t>IMPLEMENTACION DE LAS ACCIONES DE MEMORIA HISTORICA A NIVEL   NACIONAL</t>
  </si>
  <si>
    <t>17</t>
  </si>
  <si>
    <t>FORTALECIMIENTO DE PROCESOS DE MEMORIA HISTORICA A NIVEL  NACIONAL</t>
  </si>
  <si>
    <t>18</t>
  </si>
  <si>
    <t>IMPLEMENTACION DE ACCIONES DEL MUSEO DE MEMORIA A NIVEL  NACIONAL</t>
  </si>
  <si>
    <t>19</t>
  </si>
  <si>
    <t>CONSOLIDACION DEL ARCHIVO DE LOS DERECHOS HUMANOS, MEMORIA HISTORICA Y CONFLICTO ARMADO Y COLECCIONES DE DERECHOS HUMANOS Y DERECHO INTERNACIONAL HUMANITARIO.  NACIONAL</t>
  </si>
  <si>
    <t>4199</t>
  </si>
  <si>
    <t>2</t>
  </si>
  <si>
    <t>CONSOLIDACION DE LA PLATAFORMA TECNOLOGICA PARA LA ADECUADA GESTION DE LA INFORMACION DEL CENTRO NACIONAL DE MEMORIA HISTORICA A NIVEL   NACIONAL</t>
  </si>
  <si>
    <t>CDP</t>
  </si>
  <si>
    <t>SALARIO</t>
  </si>
  <si>
    <t>03</t>
  </si>
  <si>
    <t>REMUNERACIONES NO CONSTITUTIVAS DE FACTOR SALARIAL</t>
  </si>
  <si>
    <t>999</t>
  </si>
  <si>
    <t>OTRAS TRANSFERENCIAS - DISTRIBUCIÓN PREVIO CONCEPTO DGPPN</t>
  </si>
  <si>
    <t>04</t>
  </si>
  <si>
    <t>012</t>
  </si>
  <si>
    <t>INCAPACIDADES Y LICENCIAS DE MATERNIDAD Y PATERNIDAD (NO DE PENSIONES)</t>
  </si>
  <si>
    <t>08</t>
  </si>
  <si>
    <t>IMPUESTOS</t>
  </si>
  <si>
    <t>SSF</t>
  </si>
  <si>
    <t>CUOTA DE FISCALIZACIÓN Y AUDITAJE</t>
  </si>
  <si>
    <t>53107A</t>
  </si>
  <si>
    <t>5. CONVERGENCIA REGIONAL / A. DIÁLOGO, MEMORIA, CONVIVENCIA Y RECONCILIACIÓN PARA LA RECONSTRUCCIÓN DEL TEJIDO SOCIAL</t>
  </si>
  <si>
    <t>53105B</t>
  </si>
  <si>
    <t>5. CONVERGENCIA REGIONAL / B. ENTIDADES PÚBLICAS TERRITORIALES Y NACIONALES FORTALECIDAS</t>
  </si>
  <si>
    <t>CENTRO NACIONAL DE MEMORIA HISTÓRICA</t>
  </si>
  <si>
    <t>SECCION: 41-05-00</t>
  </si>
  <si>
    <t>CIFRAS EN PESOS</t>
  </si>
  <si>
    <t>EJECUCION PRESUPUESTO DE GASTOS A 30 DE JUNIO DE 2024</t>
  </si>
  <si>
    <t>APROPIACIÓN INICIAL</t>
  </si>
  <si>
    <t>APROPIACIÓN ADICIONADA</t>
  </si>
  <si>
    <t>APROPIACIÓN REDUCIDA</t>
  </si>
  <si>
    <t>APROPIACIÓN VIGENTE</t>
  </si>
  <si>
    <t>APROPIACIÓN BLOQUEADA</t>
  </si>
  <si>
    <t>APROPIACIÓN DISPONIBLE</t>
  </si>
  <si>
    <t>% EJECUCIÓN</t>
  </si>
  <si>
    <t>CDP por comprometer</t>
  </si>
  <si>
    <t>Compromisos por Obligar</t>
  </si>
  <si>
    <t>Comp.</t>
  </si>
  <si>
    <t>Oblig.</t>
  </si>
  <si>
    <t>Pagos</t>
  </si>
  <si>
    <t>Valor</t>
  </si>
  <si>
    <t>%</t>
  </si>
  <si>
    <t>TOTAL GASTOS DE PERSONAL</t>
  </si>
  <si>
    <t>TOTAL ADQUISICIÓN DE BIENES Y SERVICIOS</t>
  </si>
  <si>
    <t>TOTAL TRANSFERENCIAS CORRIENTES</t>
  </si>
  <si>
    <t>TOTAL GASTOS POR TRIBUTOS, MULTAS, SANCIONES E INTERESES DE MORA</t>
  </si>
  <si>
    <t>TOTAL FUNCIONAMIENTO</t>
  </si>
  <si>
    <t>TOTAL INVERSIÓN</t>
  </si>
  <si>
    <t>TOTAL EJECUCION PRESUPUESTO DE GASTOS</t>
  </si>
  <si>
    <t>% EJECUCIÓN*</t>
  </si>
  <si>
    <t>*Nota: El porcentaje de ejecución del mes de junio se calcula sobre apropiación vigente menos apropiación bloqueada.</t>
  </si>
  <si>
    <t>OBLIGACIÓN</t>
  </si>
  <si>
    <t>RESERVA POR OBLIGAR</t>
  </si>
  <si>
    <t>TOTAL TOTAL ADQUISICIÓN DE BIENES Y SERVICIOS</t>
  </si>
  <si>
    <t>RESERVA PRESUPUESTAL CONSTITUIDA</t>
  </si>
  <si>
    <t>CANCELACIONES</t>
  </si>
  <si>
    <t>RESERVA PRESUPUESTAL VIGENTE</t>
  </si>
  <si>
    <t>EJECUCION RESERVA PRESUPUESTAL A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</si>
</sst>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\ #,##0.00;\-&quot;$&quot;\ #,##0.00"/>
    <numFmt numFmtId="43" formatCode="_-* #,##0.00_-;\-* #,##0.00_-;_-* &quot;-&quot;??_-;_-@_-"/>
    <numFmt numFmtId="164" formatCode="[$-1240A]&quot;$&quot;\ #,##0.00;\-&quot;$&quot;\ #,##0.00"/>
    <numFmt numFmtId="165" formatCode="0.0%"/>
  </numFmts>
  <fonts count="9" x14ac:knownFonts="1">
    <font>
      <sz val="11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Calibri"/>
      <family val="2"/>
    </font>
    <font>
      <sz val="8"/>
      <color rgb="FF000000"/>
      <name val="Times New Roman"/>
      <family val="1"/>
    </font>
    <font>
      <b/>
      <sz val="10"/>
      <color rgb="FF000000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color rgb="FF000000"/>
      <name val="Arial Narrow"/>
      <family val="2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rgb="FFD3D3D3"/>
      </right>
      <top style="thin">
        <color theme="0" tint="-0.14996795556505021"/>
      </top>
      <bottom/>
      <diagonal/>
    </border>
    <border>
      <left style="thin">
        <color rgb="FFD3D3D3"/>
      </left>
      <right style="thin">
        <color rgb="FFD3D3D3"/>
      </right>
      <top style="thin">
        <color theme="0" tint="-0.14996795556505021"/>
      </top>
      <bottom/>
      <diagonal/>
    </border>
    <border>
      <left style="thin">
        <color rgb="FFD3D3D3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/>
      <diagonal/>
    </border>
    <border>
      <left/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 style="thin">
        <color theme="0" tint="-0.14996795556505021"/>
      </right>
      <top/>
      <bottom style="thin">
        <color rgb="FFD3D3D3"/>
      </bottom>
      <diagonal/>
    </border>
    <border>
      <left style="thin">
        <color theme="0" tint="-0.14996795556505021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theme="0" tint="-0.14996795556505021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/>
      <bottom/>
      <diagonal/>
    </border>
    <border>
      <left/>
      <right style="thin">
        <color rgb="FFD3D3D3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43" fontId="4" fillId="2" borderId="2" xfId="1" applyFont="1" applyFill="1" applyBorder="1" applyAlignment="1">
      <alignment horizontal="center" vertical="center" wrapText="1" readingOrder="1"/>
    </xf>
    <xf numFmtId="43" fontId="4" fillId="2" borderId="3" xfId="1" applyFont="1" applyFill="1" applyBorder="1" applyAlignment="1">
      <alignment horizontal="center" vertical="center" wrapText="1" readingOrder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6" fillId="0" borderId="0" xfId="0" applyFont="1"/>
    <xf numFmtId="0" fontId="4" fillId="2" borderId="4" xfId="0" applyFont="1" applyFill="1" applyBorder="1" applyAlignment="1">
      <alignment horizontal="center" vertical="center" wrapText="1" readingOrder="1"/>
    </xf>
    <xf numFmtId="0" fontId="4" fillId="2" borderId="5" xfId="0" applyFont="1" applyFill="1" applyBorder="1" applyAlignment="1">
      <alignment horizontal="center" vertical="center" wrapText="1" readingOrder="1"/>
    </xf>
    <xf numFmtId="0" fontId="4" fillId="2" borderId="6" xfId="0" applyFont="1" applyFill="1" applyBorder="1" applyAlignment="1">
      <alignment horizontal="center" vertical="center" wrapText="1" readingOrder="1"/>
    </xf>
    <xf numFmtId="0" fontId="4" fillId="2" borderId="7" xfId="0" applyFont="1" applyFill="1" applyBorder="1" applyAlignment="1">
      <alignment horizontal="center" vertical="center" wrapText="1" readingOrder="1"/>
    </xf>
    <xf numFmtId="0" fontId="4" fillId="2" borderId="8" xfId="0" applyFont="1" applyFill="1" applyBorder="1" applyAlignment="1">
      <alignment horizontal="center" vertical="center" wrapText="1" readingOrder="1"/>
    </xf>
    <xf numFmtId="165" fontId="5" fillId="2" borderId="9" xfId="2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 vertical="center" wrapText="1" readingOrder="1"/>
    </xf>
    <xf numFmtId="0" fontId="4" fillId="2" borderId="0" xfId="0" applyFont="1" applyFill="1" applyAlignment="1">
      <alignment horizontal="center" vertical="center" wrapText="1" readingOrder="1"/>
    </xf>
    <xf numFmtId="0" fontId="4" fillId="2" borderId="11" xfId="0" applyFont="1" applyFill="1" applyBorder="1" applyAlignment="1">
      <alignment horizontal="center" vertical="center" wrapText="1" readingOrder="1"/>
    </xf>
    <xf numFmtId="0" fontId="4" fillId="2" borderId="12" xfId="0" applyFont="1" applyFill="1" applyBorder="1" applyAlignment="1">
      <alignment horizontal="center" vertical="center" wrapText="1" readingOrder="1"/>
    </xf>
    <xf numFmtId="0" fontId="4" fillId="2" borderId="3" xfId="0" applyFont="1" applyFill="1" applyBorder="1" applyAlignment="1">
      <alignment horizontal="center" vertical="center" wrapText="1" readingOrder="1"/>
    </xf>
    <xf numFmtId="0" fontId="4" fillId="2" borderId="13" xfId="0" applyFont="1" applyFill="1" applyBorder="1" applyAlignment="1">
      <alignment horizontal="center" vertical="center" wrapText="1" readingOrder="1"/>
    </xf>
    <xf numFmtId="0" fontId="4" fillId="2" borderId="14" xfId="0" applyFont="1" applyFill="1" applyBorder="1" applyAlignment="1">
      <alignment horizontal="center" vertical="center" wrapText="1" readingOrder="1"/>
    </xf>
    <xf numFmtId="165" fontId="4" fillId="2" borderId="9" xfId="2" applyNumberFormat="1" applyFont="1" applyFill="1" applyBorder="1" applyAlignment="1">
      <alignment horizontal="center" vertical="center" wrapText="1" readingOrder="1"/>
    </xf>
    <xf numFmtId="0" fontId="4" fillId="2" borderId="0" xfId="0" applyFont="1" applyFill="1" applyAlignment="1">
      <alignment horizontal="center" vertical="center" wrapText="1" readingOrder="1"/>
    </xf>
    <xf numFmtId="0" fontId="4" fillId="2" borderId="9" xfId="0" applyFont="1" applyFill="1" applyBorder="1" applyAlignment="1">
      <alignment horizontal="right" vertical="center" wrapText="1" readingOrder="1"/>
    </xf>
    <xf numFmtId="7" fontId="4" fillId="2" borderId="9" xfId="1" applyNumberFormat="1" applyFont="1" applyFill="1" applyBorder="1" applyAlignment="1">
      <alignment horizontal="right" vertical="center" wrapText="1" readingOrder="1"/>
    </xf>
    <xf numFmtId="0" fontId="4" fillId="2" borderId="15" xfId="0" applyFont="1" applyFill="1" applyBorder="1" applyAlignment="1">
      <alignment horizontal="right" vertical="center" wrapText="1" readingOrder="1"/>
    </xf>
    <xf numFmtId="0" fontId="4" fillId="2" borderId="16" xfId="0" applyFont="1" applyFill="1" applyBorder="1" applyAlignment="1">
      <alignment horizontal="right" vertical="center" wrapText="1" readingOrder="1"/>
    </xf>
    <xf numFmtId="0" fontId="4" fillId="2" borderId="17" xfId="0" applyFont="1" applyFill="1" applyBorder="1" applyAlignment="1">
      <alignment horizontal="right" vertical="center" wrapText="1" readingOrder="1"/>
    </xf>
    <xf numFmtId="0" fontId="4" fillId="3" borderId="9" xfId="0" applyFont="1" applyFill="1" applyBorder="1" applyAlignment="1">
      <alignment horizontal="right" vertical="center" wrapText="1" readingOrder="1"/>
    </xf>
    <xf numFmtId="7" fontId="4" fillId="3" borderId="9" xfId="1" applyNumberFormat="1" applyFont="1" applyFill="1" applyBorder="1" applyAlignment="1">
      <alignment horizontal="right" vertical="center" wrapText="1" readingOrder="1"/>
    </xf>
    <xf numFmtId="165" fontId="4" fillId="3" borderId="9" xfId="2" applyNumberFormat="1" applyFont="1" applyFill="1" applyBorder="1" applyAlignment="1">
      <alignment horizontal="center" vertical="center" wrapText="1" readingOrder="1"/>
    </xf>
    <xf numFmtId="0" fontId="4" fillId="4" borderId="9" xfId="0" applyFont="1" applyFill="1" applyBorder="1" applyAlignment="1">
      <alignment horizontal="right" vertical="center" wrapText="1" readingOrder="1"/>
    </xf>
    <xf numFmtId="7" fontId="4" fillId="4" borderId="9" xfId="1" applyNumberFormat="1" applyFont="1" applyFill="1" applyBorder="1" applyAlignment="1">
      <alignment horizontal="right" vertical="center" wrapText="1" readingOrder="1"/>
    </xf>
    <xf numFmtId="165" fontId="4" fillId="4" borderId="9" xfId="2" applyNumberFormat="1" applyFont="1" applyFill="1" applyBorder="1" applyAlignment="1">
      <alignment horizontal="center" vertical="center" wrapText="1" readingOrder="1"/>
    </xf>
    <xf numFmtId="165" fontId="7" fillId="0" borderId="9" xfId="2" applyNumberFormat="1" applyFont="1" applyFill="1" applyBorder="1" applyAlignment="1">
      <alignment horizontal="center" vertical="center" wrapText="1" readingOrder="1"/>
    </xf>
    <xf numFmtId="164" fontId="7" fillId="0" borderId="1" xfId="0" applyNumberFormat="1" applyFont="1" applyBorder="1" applyAlignment="1">
      <alignment horizontal="right" vertical="center" wrapText="1" readingOrder="1"/>
    </xf>
    <xf numFmtId="0" fontId="8" fillId="0" borderId="0" xfId="0" applyFont="1"/>
    <xf numFmtId="7" fontId="8" fillId="0" borderId="0" xfId="0" applyNumberFormat="1" applyFont="1"/>
    <xf numFmtId="165" fontId="6" fillId="0" borderId="0" xfId="2" applyNumberFormat="1" applyFont="1" applyAlignment="1">
      <alignment horizontal="center"/>
    </xf>
    <xf numFmtId="165" fontId="4" fillId="2" borderId="18" xfId="2" applyNumberFormat="1" applyFont="1" applyFill="1" applyBorder="1" applyAlignment="1">
      <alignment horizontal="center" vertical="center" wrapText="1" readingOrder="1"/>
    </xf>
    <xf numFmtId="165" fontId="4" fillId="2" borderId="19" xfId="2" applyNumberFormat="1" applyFont="1" applyFill="1" applyBorder="1" applyAlignment="1">
      <alignment horizontal="center" vertical="center" wrapText="1" readingOrder="1"/>
    </xf>
    <xf numFmtId="164" fontId="4" fillId="2" borderId="9" xfId="0" applyNumberFormat="1" applyFont="1" applyFill="1" applyBorder="1" applyAlignment="1">
      <alignment vertical="center" wrapText="1" readingOrder="1"/>
    </xf>
    <xf numFmtId="9" fontId="4" fillId="2" borderId="1" xfId="2" applyFont="1" applyFill="1" applyBorder="1" applyAlignment="1">
      <alignment horizontal="center" vertical="center" wrapText="1" readingOrder="1"/>
    </xf>
    <xf numFmtId="164" fontId="4" fillId="2" borderId="1" xfId="0" applyNumberFormat="1" applyFont="1" applyFill="1" applyBorder="1" applyAlignment="1">
      <alignment horizontal="right" vertical="center" wrapText="1" readingOrder="1"/>
    </xf>
    <xf numFmtId="165" fontId="4" fillId="2" borderId="1" xfId="2" applyNumberFormat="1" applyFont="1" applyFill="1" applyBorder="1" applyAlignment="1">
      <alignment horizontal="center" vertical="center" wrapText="1" readingOrder="1"/>
    </xf>
    <xf numFmtId="0" fontId="4" fillId="3" borderId="15" xfId="0" applyFont="1" applyFill="1" applyBorder="1" applyAlignment="1">
      <alignment horizontal="right" vertical="center" wrapText="1" readingOrder="1"/>
    </xf>
    <xf numFmtId="0" fontId="4" fillId="3" borderId="16" xfId="0" applyFont="1" applyFill="1" applyBorder="1" applyAlignment="1">
      <alignment horizontal="right" vertical="center" wrapText="1" readingOrder="1"/>
    </xf>
    <xf numFmtId="0" fontId="4" fillId="3" borderId="17" xfId="0" applyFont="1" applyFill="1" applyBorder="1" applyAlignment="1">
      <alignment horizontal="right" vertical="center" wrapText="1" readingOrder="1"/>
    </xf>
    <xf numFmtId="7" fontId="4" fillId="3" borderId="9" xfId="0" applyNumberFormat="1" applyFont="1" applyFill="1" applyBorder="1" applyAlignment="1">
      <alignment vertical="center" wrapText="1" readingOrder="1"/>
    </xf>
    <xf numFmtId="9" fontId="4" fillId="3" borderId="9" xfId="2" applyFont="1" applyFill="1" applyBorder="1" applyAlignment="1">
      <alignment horizontal="center" vertical="center" wrapText="1" readingOrder="1"/>
    </xf>
    <xf numFmtId="0" fontId="4" fillId="4" borderId="15" xfId="0" applyFont="1" applyFill="1" applyBorder="1" applyAlignment="1">
      <alignment horizontal="right" vertical="center" wrapText="1" readingOrder="1"/>
    </xf>
    <xf numFmtId="0" fontId="4" fillId="4" borderId="16" xfId="0" applyFont="1" applyFill="1" applyBorder="1" applyAlignment="1">
      <alignment horizontal="right" vertical="center" wrapText="1" readingOrder="1"/>
    </xf>
    <xf numFmtId="0" fontId="4" fillId="4" borderId="17" xfId="0" applyFont="1" applyFill="1" applyBorder="1" applyAlignment="1">
      <alignment horizontal="right" vertical="center" wrapText="1" readingOrder="1"/>
    </xf>
    <xf numFmtId="9" fontId="7" fillId="0" borderId="1" xfId="2" applyFont="1" applyBorder="1" applyAlignment="1">
      <alignment horizontal="center" vertical="center" wrapText="1" readingOrder="1"/>
    </xf>
    <xf numFmtId="165" fontId="7" fillId="0" borderId="1" xfId="2" applyNumberFormat="1" applyFont="1" applyBorder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78441</xdr:colOff>
      <xdr:row>0</xdr:row>
      <xdr:rowOff>22411</xdr:rowOff>
    </xdr:from>
    <xdr:ext cx="1928159" cy="574489"/>
    <xdr:pic>
      <xdr:nvPicPr>
        <xdr:cNvPr id="2" name="Imagen 1">
          <a:extLst>
            <a:ext uri="{FF2B5EF4-FFF2-40B4-BE49-F238E27FC236}">
              <a16:creationId xmlns:a16="http://schemas.microsoft.com/office/drawing/2014/main" id="{FDB11098-7BC8-4B83-8725-42977535ADBE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12" t="16195" r="73768" b="65182"/>
        <a:stretch/>
      </xdr:blipFill>
      <xdr:spPr bwMode="auto">
        <a:xfrm>
          <a:off x="78441" y="22411"/>
          <a:ext cx="1928159" cy="57448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78441</xdr:colOff>
      <xdr:row>0</xdr:row>
      <xdr:rowOff>22411</xdr:rowOff>
    </xdr:from>
    <xdr:ext cx="1928159" cy="574489"/>
    <xdr:pic>
      <xdr:nvPicPr>
        <xdr:cNvPr id="2" name="Imagen 1">
          <a:extLst>
            <a:ext uri="{FF2B5EF4-FFF2-40B4-BE49-F238E27FC236}">
              <a16:creationId xmlns:a16="http://schemas.microsoft.com/office/drawing/2014/main" id="{3C9F218C-A64E-4246-AC65-668260F85BBD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12" t="16195" r="73768" b="65182"/>
        <a:stretch/>
      </xdr:blipFill>
      <xdr:spPr bwMode="auto">
        <a:xfrm>
          <a:off x="78441" y="22411"/>
          <a:ext cx="1928159" cy="57448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876BD-1329-47BC-A9E6-FFB4861DBF5E}">
  <dimension ref="A1:Y29"/>
  <sheetViews>
    <sheetView showGridLines="0" workbookViewId="0">
      <selection activeCell="A2" sqref="A2:Y2"/>
    </sheetView>
  </sheetViews>
  <sheetFormatPr baseColWidth="10" defaultRowHeight="15" x14ac:dyDescent="0.25"/>
  <cols>
    <col min="1" max="5" width="5.42578125" style="1" customWidth="1"/>
    <col min="6" max="6" width="8" style="1" customWidth="1"/>
    <col min="7" max="7" width="9.5703125" style="1" customWidth="1"/>
    <col min="8" max="8" width="27.5703125" style="1" customWidth="1"/>
    <col min="9" max="18" width="18.85546875" style="1" customWidth="1"/>
    <col min="19" max="20" width="6.85546875" style="1" bestFit="1" customWidth="1"/>
    <col min="21" max="21" width="11.42578125" style="1"/>
    <col min="22" max="22" width="16.85546875" style="1" bestFit="1" customWidth="1"/>
    <col min="23" max="23" width="11.42578125" style="1"/>
    <col min="24" max="24" width="17.85546875" style="1" bestFit="1" customWidth="1"/>
    <col min="25" max="16384" width="11.42578125" style="1"/>
  </cols>
  <sheetData>
    <row r="1" spans="1:25" x14ac:dyDescent="0.25">
      <c r="A1" s="7" t="s">
        <v>53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1:25" x14ac:dyDescent="0.25">
      <c r="A2" s="7" t="s">
        <v>56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1:25" x14ac:dyDescent="0.25">
      <c r="A3" s="8" t="s">
        <v>54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x14ac:dyDescent="0.25">
      <c r="A4" s="8" t="s">
        <v>55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spans="1:25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10"/>
      <c r="S5" s="10"/>
      <c r="T5" s="10"/>
      <c r="U5" s="10"/>
      <c r="V5" s="10"/>
      <c r="W5" s="10"/>
      <c r="X5" s="10"/>
      <c r="Y5" s="10"/>
    </row>
    <row r="6" spans="1:25" x14ac:dyDescent="0.25">
      <c r="A6" s="11" t="s">
        <v>1</v>
      </c>
      <c r="B6" s="11" t="s">
        <v>2</v>
      </c>
      <c r="C6" s="11" t="s">
        <v>3</v>
      </c>
      <c r="D6" s="11" t="s">
        <v>4</v>
      </c>
      <c r="E6" s="11" t="s">
        <v>5</v>
      </c>
      <c r="F6" s="11" t="s">
        <v>6</v>
      </c>
      <c r="G6" s="11" t="s">
        <v>7</v>
      </c>
      <c r="H6" s="12" t="s">
        <v>8</v>
      </c>
      <c r="I6" s="5" t="s">
        <v>57</v>
      </c>
      <c r="J6" s="5" t="s">
        <v>58</v>
      </c>
      <c r="K6" s="5" t="s">
        <v>59</v>
      </c>
      <c r="L6" s="5" t="s">
        <v>60</v>
      </c>
      <c r="M6" s="5" t="s">
        <v>61</v>
      </c>
      <c r="N6" s="13" t="s">
        <v>36</v>
      </c>
      <c r="O6" s="5" t="s">
        <v>62</v>
      </c>
      <c r="P6" s="14" t="s">
        <v>9</v>
      </c>
      <c r="Q6" s="11" t="s">
        <v>10</v>
      </c>
      <c r="R6" s="15" t="s">
        <v>11</v>
      </c>
      <c r="S6" s="16" t="s">
        <v>78</v>
      </c>
      <c r="T6" s="16"/>
      <c r="U6" s="16"/>
      <c r="V6" s="17" t="s">
        <v>64</v>
      </c>
      <c r="W6" s="18"/>
      <c r="X6" s="18" t="s">
        <v>65</v>
      </c>
      <c r="Y6" s="18"/>
    </row>
    <row r="7" spans="1:25" ht="25.5" x14ac:dyDescent="0.25">
      <c r="A7" s="19"/>
      <c r="B7" s="19"/>
      <c r="C7" s="19"/>
      <c r="D7" s="19"/>
      <c r="E7" s="19"/>
      <c r="F7" s="19"/>
      <c r="G7" s="19"/>
      <c r="H7" s="20"/>
      <c r="I7" s="6"/>
      <c r="J7" s="6"/>
      <c r="K7" s="6"/>
      <c r="L7" s="6"/>
      <c r="M7" s="6"/>
      <c r="N7" s="21"/>
      <c r="O7" s="6"/>
      <c r="P7" s="22"/>
      <c r="Q7" s="19"/>
      <c r="R7" s="23"/>
      <c r="S7" s="24" t="s">
        <v>66</v>
      </c>
      <c r="T7" s="24" t="s">
        <v>67</v>
      </c>
      <c r="U7" s="24" t="s">
        <v>68</v>
      </c>
      <c r="V7" s="25" t="s">
        <v>69</v>
      </c>
      <c r="W7" s="25" t="s">
        <v>70</v>
      </c>
      <c r="X7" s="25" t="s">
        <v>69</v>
      </c>
      <c r="Y7" s="25" t="s">
        <v>70</v>
      </c>
    </row>
    <row r="8" spans="1:25" x14ac:dyDescent="0.25">
      <c r="A8" s="2" t="s">
        <v>12</v>
      </c>
      <c r="B8" s="2" t="s">
        <v>13</v>
      </c>
      <c r="C8" s="2" t="s">
        <v>13</v>
      </c>
      <c r="D8" s="2" t="s">
        <v>13</v>
      </c>
      <c r="E8" s="2"/>
      <c r="F8" s="2" t="s">
        <v>15</v>
      </c>
      <c r="G8" s="2" t="s">
        <v>16</v>
      </c>
      <c r="H8" s="3" t="s">
        <v>37</v>
      </c>
      <c r="I8" s="4">
        <v>8141000000</v>
      </c>
      <c r="J8" s="4">
        <v>0</v>
      </c>
      <c r="K8" s="4">
        <v>0</v>
      </c>
      <c r="L8" s="4">
        <v>8141000000</v>
      </c>
      <c r="M8" s="4">
        <v>0</v>
      </c>
      <c r="N8" s="4">
        <v>8141000000</v>
      </c>
      <c r="O8" s="4">
        <v>0</v>
      </c>
      <c r="P8" s="4">
        <v>3893234293</v>
      </c>
      <c r="Q8" s="4">
        <v>3893234293</v>
      </c>
      <c r="R8" s="4">
        <v>3893234293</v>
      </c>
      <c r="S8" s="37">
        <f>+P8/($L8-$M8)</f>
        <v>0.47822556111042869</v>
      </c>
      <c r="T8" s="37">
        <f>+Q8/($L8-$M8)</f>
        <v>0.47822556111042869</v>
      </c>
      <c r="U8" s="37">
        <f>+R8/($L8-$M8)</f>
        <v>0.47822556111042869</v>
      </c>
      <c r="V8" s="38">
        <f>+N8-P8</f>
        <v>4247765707</v>
      </c>
      <c r="W8" s="37">
        <f>+V8/L8</f>
        <v>0.52177443888957131</v>
      </c>
      <c r="X8" s="38">
        <f>+P8-Q8</f>
        <v>0</v>
      </c>
      <c r="Y8" s="37">
        <f>+X8/L8</f>
        <v>0</v>
      </c>
    </row>
    <row r="9" spans="1:25" ht="22.5" x14ac:dyDescent="0.25">
      <c r="A9" s="2" t="s">
        <v>12</v>
      </c>
      <c r="B9" s="2" t="s">
        <v>13</v>
      </c>
      <c r="C9" s="2" t="s">
        <v>13</v>
      </c>
      <c r="D9" s="2" t="s">
        <v>14</v>
      </c>
      <c r="E9" s="2"/>
      <c r="F9" s="2" t="s">
        <v>15</v>
      </c>
      <c r="G9" s="2" t="s">
        <v>16</v>
      </c>
      <c r="H9" s="3" t="s">
        <v>17</v>
      </c>
      <c r="I9" s="4">
        <v>3018000000</v>
      </c>
      <c r="J9" s="4">
        <v>0</v>
      </c>
      <c r="K9" s="4">
        <v>0</v>
      </c>
      <c r="L9" s="4">
        <v>3018000000</v>
      </c>
      <c r="M9" s="4">
        <v>0</v>
      </c>
      <c r="N9" s="4">
        <v>3018000000</v>
      </c>
      <c r="O9" s="4">
        <v>0</v>
      </c>
      <c r="P9" s="4">
        <v>1528196256</v>
      </c>
      <c r="Q9" s="4">
        <v>1528196256</v>
      </c>
      <c r="R9" s="4">
        <v>1512629061</v>
      </c>
      <c r="S9" s="37">
        <f>+P9/($L9-$M9)</f>
        <v>0.50636058846918486</v>
      </c>
      <c r="T9" s="37">
        <f>+Q9/($L9-$M9)</f>
        <v>0.50636058846918486</v>
      </c>
      <c r="U9" s="37">
        <f>+R9/($L9-$M9)</f>
        <v>0.50120247216699798</v>
      </c>
      <c r="V9" s="38">
        <f>+N9-P9</f>
        <v>1489803744</v>
      </c>
      <c r="W9" s="37">
        <f>+V9/L9</f>
        <v>0.49363941153081509</v>
      </c>
      <c r="X9" s="38">
        <f>+P9-Q9</f>
        <v>0</v>
      </c>
      <c r="Y9" s="37">
        <f>+X9/L9</f>
        <v>0</v>
      </c>
    </row>
    <row r="10" spans="1:25" ht="33.75" x14ac:dyDescent="0.25">
      <c r="A10" s="2" t="s">
        <v>12</v>
      </c>
      <c r="B10" s="2" t="s">
        <v>13</v>
      </c>
      <c r="C10" s="2" t="s">
        <v>13</v>
      </c>
      <c r="D10" s="2" t="s">
        <v>38</v>
      </c>
      <c r="E10" s="2"/>
      <c r="F10" s="2" t="s">
        <v>15</v>
      </c>
      <c r="G10" s="2" t="s">
        <v>16</v>
      </c>
      <c r="H10" s="3" t="s">
        <v>39</v>
      </c>
      <c r="I10" s="4">
        <v>1132000000</v>
      </c>
      <c r="J10" s="4">
        <v>0</v>
      </c>
      <c r="K10" s="4">
        <v>0</v>
      </c>
      <c r="L10" s="4">
        <v>1132000000</v>
      </c>
      <c r="M10" s="4">
        <v>0</v>
      </c>
      <c r="N10" s="4">
        <v>1132000000</v>
      </c>
      <c r="O10" s="4">
        <v>0</v>
      </c>
      <c r="P10" s="4">
        <v>527660234</v>
      </c>
      <c r="Q10" s="4">
        <v>527660234</v>
      </c>
      <c r="R10" s="4">
        <v>527660234</v>
      </c>
      <c r="S10" s="37">
        <f>+P10/($L10-$M10)</f>
        <v>0.4661309487632509</v>
      </c>
      <c r="T10" s="37">
        <f>+Q10/($L10-$M10)</f>
        <v>0.4661309487632509</v>
      </c>
      <c r="U10" s="37">
        <f>+R10/($L10-$M10)</f>
        <v>0.4661309487632509</v>
      </c>
      <c r="V10" s="38">
        <f>+N10-P10</f>
        <v>604339766</v>
      </c>
      <c r="W10" s="37">
        <f>+V10/L10</f>
        <v>0.5338690512367491</v>
      </c>
      <c r="X10" s="38">
        <f>+P10-Q10</f>
        <v>0</v>
      </c>
      <c r="Y10" s="37">
        <f>+X10/L10</f>
        <v>0</v>
      </c>
    </row>
    <row r="11" spans="1:25" s="10" customFormat="1" ht="12.75" x14ac:dyDescent="0.2">
      <c r="A11" s="26" t="s">
        <v>71</v>
      </c>
      <c r="B11" s="26"/>
      <c r="C11" s="26"/>
      <c r="D11" s="26"/>
      <c r="E11" s="26"/>
      <c r="F11" s="26"/>
      <c r="G11" s="26"/>
      <c r="H11" s="26"/>
      <c r="I11" s="27">
        <f>SUM(I8:I10)</f>
        <v>12291000000</v>
      </c>
      <c r="J11" s="27">
        <f t="shared" ref="J11:R11" si="0">SUM(J8:J10)</f>
        <v>0</v>
      </c>
      <c r="K11" s="27">
        <f t="shared" si="0"/>
        <v>0</v>
      </c>
      <c r="L11" s="27">
        <f t="shared" si="0"/>
        <v>12291000000</v>
      </c>
      <c r="M11" s="27">
        <f t="shared" si="0"/>
        <v>0</v>
      </c>
      <c r="N11" s="27">
        <f t="shared" si="0"/>
        <v>12291000000</v>
      </c>
      <c r="O11" s="27">
        <f t="shared" si="0"/>
        <v>0</v>
      </c>
      <c r="P11" s="27">
        <f t="shared" si="0"/>
        <v>5949090783</v>
      </c>
      <c r="Q11" s="27">
        <f t="shared" si="0"/>
        <v>5949090783</v>
      </c>
      <c r="R11" s="27">
        <f t="shared" si="0"/>
        <v>5933523588</v>
      </c>
      <c r="S11" s="24">
        <f t="shared" ref="S11:S28" si="1">+P11/($L11-$M11)</f>
        <v>0.48402007835001221</v>
      </c>
      <c r="T11" s="24">
        <f t="shared" ref="T11:T28" si="2">+Q11/($L11-$M11)</f>
        <v>0.48402007835001221</v>
      </c>
      <c r="U11" s="24">
        <f t="shared" ref="U11:U28" si="3">+R11/($L11-$M11)</f>
        <v>0.48275352599463023</v>
      </c>
      <c r="V11" s="27">
        <f t="shared" ref="V11:X11" si="4">SUM(V8:V10)</f>
        <v>6341909217</v>
      </c>
      <c r="W11" s="24">
        <f t="shared" ref="W11" si="5">+V11/L11</f>
        <v>0.51597992164998785</v>
      </c>
      <c r="X11" s="27">
        <f t="shared" si="4"/>
        <v>0</v>
      </c>
      <c r="Y11" s="24">
        <f t="shared" ref="Y11" si="6">+X11/L11</f>
        <v>0</v>
      </c>
    </row>
    <row r="12" spans="1:25" ht="22.5" x14ac:dyDescent="0.25">
      <c r="A12" s="2" t="s">
        <v>12</v>
      </c>
      <c r="B12" s="2" t="s">
        <v>14</v>
      </c>
      <c r="C12" s="2"/>
      <c r="D12" s="2"/>
      <c r="E12" s="2"/>
      <c r="F12" s="2" t="s">
        <v>15</v>
      </c>
      <c r="G12" s="2" t="s">
        <v>16</v>
      </c>
      <c r="H12" s="3" t="s">
        <v>18</v>
      </c>
      <c r="I12" s="4">
        <v>3358515000</v>
      </c>
      <c r="J12" s="4">
        <v>0</v>
      </c>
      <c r="K12" s="4">
        <v>0</v>
      </c>
      <c r="L12" s="4">
        <v>3358515000</v>
      </c>
      <c r="M12" s="4">
        <v>0</v>
      </c>
      <c r="N12" s="4">
        <v>2969086801.8099999</v>
      </c>
      <c r="O12" s="4">
        <v>389428198.19</v>
      </c>
      <c r="P12" s="4">
        <v>2861696225.6500001</v>
      </c>
      <c r="Q12" s="4">
        <v>1453436316.8199999</v>
      </c>
      <c r="R12" s="4">
        <v>1452330729.4300001</v>
      </c>
      <c r="S12" s="37">
        <f t="shared" si="1"/>
        <v>0.85207189059748134</v>
      </c>
      <c r="T12" s="37">
        <f t="shared" si="2"/>
        <v>0.43276159755725369</v>
      </c>
      <c r="U12" s="37">
        <f t="shared" si="3"/>
        <v>0.43243240820124373</v>
      </c>
      <c r="V12" s="38">
        <f>+N12-P12</f>
        <v>107390576.15999985</v>
      </c>
      <c r="W12" s="37">
        <f>+V12/L12</f>
        <v>3.1975613078994686E-2</v>
      </c>
      <c r="X12" s="38">
        <f>+P12-Q12</f>
        <v>1408259908.8300002</v>
      </c>
      <c r="Y12" s="37">
        <f>+X12/L12</f>
        <v>0.41931029304022766</v>
      </c>
    </row>
    <row r="13" spans="1:25" s="10" customFormat="1" ht="12.75" customHeight="1" x14ac:dyDescent="0.2">
      <c r="A13" s="28" t="s">
        <v>72</v>
      </c>
      <c r="B13" s="29"/>
      <c r="C13" s="29"/>
      <c r="D13" s="29"/>
      <c r="E13" s="29"/>
      <c r="F13" s="29"/>
      <c r="G13" s="29"/>
      <c r="H13" s="30"/>
      <c r="I13" s="27">
        <f t="shared" ref="I13:R13" si="7">+I12</f>
        <v>3358515000</v>
      </c>
      <c r="J13" s="27">
        <f t="shared" si="7"/>
        <v>0</v>
      </c>
      <c r="K13" s="27">
        <f t="shared" si="7"/>
        <v>0</v>
      </c>
      <c r="L13" s="27">
        <f t="shared" si="7"/>
        <v>3358515000</v>
      </c>
      <c r="M13" s="27">
        <f t="shared" si="7"/>
        <v>0</v>
      </c>
      <c r="N13" s="27">
        <f t="shared" si="7"/>
        <v>2969086801.8099999</v>
      </c>
      <c r="O13" s="27">
        <f t="shared" si="7"/>
        <v>389428198.19</v>
      </c>
      <c r="P13" s="27">
        <f t="shared" si="7"/>
        <v>2861696225.6500001</v>
      </c>
      <c r="Q13" s="27">
        <f t="shared" si="7"/>
        <v>1453436316.8199999</v>
      </c>
      <c r="R13" s="27">
        <f t="shared" si="7"/>
        <v>1452330729.4300001</v>
      </c>
      <c r="S13" s="24">
        <f t="shared" si="1"/>
        <v>0.85207189059748134</v>
      </c>
      <c r="T13" s="24">
        <f t="shared" si="2"/>
        <v>0.43276159755725369</v>
      </c>
      <c r="U13" s="24">
        <f t="shared" si="3"/>
        <v>0.43243240820124373</v>
      </c>
      <c r="V13" s="27">
        <f t="shared" ref="V13:X13" si="8">+V12</f>
        <v>107390576.15999985</v>
      </c>
      <c r="W13" s="24">
        <f t="shared" ref="W13" si="9">+V13/L13</f>
        <v>3.1975613078994686E-2</v>
      </c>
      <c r="X13" s="27">
        <f t="shared" si="8"/>
        <v>1408259908.8300002</v>
      </c>
      <c r="Y13" s="24">
        <f t="shared" ref="Y13" si="10">+X13/L13</f>
        <v>0.41931029304022766</v>
      </c>
    </row>
    <row r="14" spans="1:25" ht="33.75" x14ac:dyDescent="0.25">
      <c r="A14" s="2" t="s">
        <v>12</v>
      </c>
      <c r="B14" s="2" t="s">
        <v>38</v>
      </c>
      <c r="C14" s="2" t="s">
        <v>38</v>
      </c>
      <c r="D14" s="2" t="s">
        <v>13</v>
      </c>
      <c r="E14" s="2" t="s">
        <v>40</v>
      </c>
      <c r="F14" s="2" t="s">
        <v>15</v>
      </c>
      <c r="G14" s="2" t="s">
        <v>16</v>
      </c>
      <c r="H14" s="3" t="s">
        <v>41</v>
      </c>
      <c r="I14" s="4">
        <v>1092000000</v>
      </c>
      <c r="J14" s="4">
        <v>0</v>
      </c>
      <c r="K14" s="4">
        <v>0</v>
      </c>
      <c r="L14" s="4">
        <v>1092000000</v>
      </c>
      <c r="M14" s="4">
        <v>1092000000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37">
        <v>0</v>
      </c>
      <c r="T14" s="37">
        <v>0</v>
      </c>
      <c r="U14" s="37">
        <v>0</v>
      </c>
      <c r="V14" s="38">
        <f>+N14-P14</f>
        <v>0</v>
      </c>
      <c r="W14" s="37">
        <f>+V14/L14</f>
        <v>0</v>
      </c>
      <c r="X14" s="38">
        <f>+P14-Q14</f>
        <v>0</v>
      </c>
      <c r="Y14" s="37">
        <f>+X14/L14</f>
        <v>0</v>
      </c>
    </row>
    <row r="15" spans="1:25" ht="33.75" x14ac:dyDescent="0.25">
      <c r="A15" s="2" t="s">
        <v>12</v>
      </c>
      <c r="B15" s="2" t="s">
        <v>38</v>
      </c>
      <c r="C15" s="2" t="s">
        <v>42</v>
      </c>
      <c r="D15" s="2" t="s">
        <v>14</v>
      </c>
      <c r="E15" s="2" t="s">
        <v>43</v>
      </c>
      <c r="F15" s="2" t="s">
        <v>15</v>
      </c>
      <c r="G15" s="2" t="s">
        <v>16</v>
      </c>
      <c r="H15" s="3" t="s">
        <v>44</v>
      </c>
      <c r="I15" s="4">
        <v>103000000</v>
      </c>
      <c r="J15" s="4">
        <v>0</v>
      </c>
      <c r="K15" s="4">
        <v>0</v>
      </c>
      <c r="L15" s="4">
        <v>103000000</v>
      </c>
      <c r="M15" s="4">
        <v>0</v>
      </c>
      <c r="N15" s="4">
        <v>103000000</v>
      </c>
      <c r="O15" s="4">
        <v>0</v>
      </c>
      <c r="P15" s="4">
        <v>7403053</v>
      </c>
      <c r="Q15" s="4">
        <v>6937941</v>
      </c>
      <c r="R15" s="4">
        <v>6937941</v>
      </c>
      <c r="S15" s="37">
        <f t="shared" si="1"/>
        <v>7.1874300970873786E-2</v>
      </c>
      <c r="T15" s="37">
        <f t="shared" si="2"/>
        <v>6.7358650485436891E-2</v>
      </c>
      <c r="U15" s="37">
        <f t="shared" si="3"/>
        <v>6.7358650485436891E-2</v>
      </c>
      <c r="V15" s="38">
        <f>+N15-P15</f>
        <v>95596947</v>
      </c>
      <c r="W15" s="37">
        <f>+V15/L15</f>
        <v>0.92812569902912623</v>
      </c>
      <c r="X15" s="38">
        <f>+P15-Q15</f>
        <v>465112</v>
      </c>
      <c r="Y15" s="37">
        <f>+X15/L15</f>
        <v>4.5156504854368933E-3</v>
      </c>
    </row>
    <row r="16" spans="1:25" s="10" customFormat="1" ht="12.75" x14ac:dyDescent="0.2">
      <c r="A16" s="26" t="s">
        <v>73</v>
      </c>
      <c r="B16" s="26"/>
      <c r="C16" s="26"/>
      <c r="D16" s="26"/>
      <c r="E16" s="26"/>
      <c r="F16" s="26"/>
      <c r="G16" s="26"/>
      <c r="H16" s="26"/>
      <c r="I16" s="27">
        <f>+I14+I15</f>
        <v>1195000000</v>
      </c>
      <c r="J16" s="27">
        <f t="shared" ref="J16:R16" si="11">+J14+J15</f>
        <v>0</v>
      </c>
      <c r="K16" s="27">
        <f t="shared" si="11"/>
        <v>0</v>
      </c>
      <c r="L16" s="27">
        <f t="shared" si="11"/>
        <v>1195000000</v>
      </c>
      <c r="M16" s="27">
        <f t="shared" si="11"/>
        <v>1092000000</v>
      </c>
      <c r="N16" s="27">
        <f t="shared" si="11"/>
        <v>103000000</v>
      </c>
      <c r="O16" s="27">
        <f t="shared" si="11"/>
        <v>0</v>
      </c>
      <c r="P16" s="27">
        <f t="shared" si="11"/>
        <v>7403053</v>
      </c>
      <c r="Q16" s="27">
        <f t="shared" si="11"/>
        <v>6937941</v>
      </c>
      <c r="R16" s="27">
        <f t="shared" si="11"/>
        <v>6937941</v>
      </c>
      <c r="S16" s="24">
        <f t="shared" si="1"/>
        <v>7.1874300970873786E-2</v>
      </c>
      <c r="T16" s="24">
        <f t="shared" si="2"/>
        <v>6.7358650485436891E-2</v>
      </c>
      <c r="U16" s="24">
        <f t="shared" si="3"/>
        <v>6.7358650485436891E-2</v>
      </c>
      <c r="V16" s="27">
        <f t="shared" ref="V16" si="12">+V15</f>
        <v>95596947</v>
      </c>
      <c r="W16" s="24">
        <f t="shared" ref="W16" si="13">+V16/L16</f>
        <v>7.9997445188284513E-2</v>
      </c>
      <c r="X16" s="27">
        <f t="shared" ref="X16" si="14">+X15</f>
        <v>465112</v>
      </c>
      <c r="Y16" s="24">
        <f t="shared" ref="Y16" si="15">+X16/L16</f>
        <v>3.8921506276150627E-4</v>
      </c>
    </row>
    <row r="17" spans="1:25" x14ac:dyDescent="0.25">
      <c r="A17" s="2" t="s">
        <v>12</v>
      </c>
      <c r="B17" s="2" t="s">
        <v>45</v>
      </c>
      <c r="C17" s="2" t="s">
        <v>13</v>
      </c>
      <c r="D17" s="2"/>
      <c r="E17" s="2"/>
      <c r="F17" s="2" t="s">
        <v>15</v>
      </c>
      <c r="G17" s="2" t="s">
        <v>16</v>
      </c>
      <c r="H17" s="3" t="s">
        <v>46</v>
      </c>
      <c r="I17" s="4">
        <v>1000000</v>
      </c>
      <c r="J17" s="4">
        <v>0</v>
      </c>
      <c r="K17" s="4">
        <v>0</v>
      </c>
      <c r="L17" s="4">
        <v>1000000</v>
      </c>
      <c r="M17" s="4">
        <v>0</v>
      </c>
      <c r="N17" s="4">
        <v>0</v>
      </c>
      <c r="O17" s="4">
        <v>1000000</v>
      </c>
      <c r="P17" s="4">
        <v>0</v>
      </c>
      <c r="Q17" s="4">
        <v>0</v>
      </c>
      <c r="R17" s="4">
        <v>0</v>
      </c>
      <c r="S17" s="37">
        <f t="shared" si="1"/>
        <v>0</v>
      </c>
      <c r="T17" s="37">
        <f t="shared" si="2"/>
        <v>0</v>
      </c>
      <c r="U17" s="37">
        <f t="shared" si="3"/>
        <v>0</v>
      </c>
      <c r="V17" s="38">
        <f>+N17-P17</f>
        <v>0</v>
      </c>
      <c r="W17" s="37">
        <f>+V17/L17</f>
        <v>0</v>
      </c>
      <c r="X17" s="38">
        <f>+P17-Q17</f>
        <v>0</v>
      </c>
      <c r="Y17" s="37">
        <f>+X17/L17</f>
        <v>0</v>
      </c>
    </row>
    <row r="18" spans="1:25" ht="22.5" x14ac:dyDescent="0.25">
      <c r="A18" s="2" t="s">
        <v>12</v>
      </c>
      <c r="B18" s="2" t="s">
        <v>45</v>
      </c>
      <c r="C18" s="2" t="s">
        <v>42</v>
      </c>
      <c r="D18" s="2" t="s">
        <v>13</v>
      </c>
      <c r="E18" s="2"/>
      <c r="F18" s="2" t="s">
        <v>23</v>
      </c>
      <c r="G18" s="2" t="s">
        <v>47</v>
      </c>
      <c r="H18" s="3" t="s">
        <v>48</v>
      </c>
      <c r="I18" s="4">
        <v>166532067</v>
      </c>
      <c r="J18" s="4">
        <v>0</v>
      </c>
      <c r="K18" s="4">
        <v>0</v>
      </c>
      <c r="L18" s="4">
        <v>166532067</v>
      </c>
      <c r="M18" s="4">
        <v>0</v>
      </c>
      <c r="N18" s="4">
        <v>0</v>
      </c>
      <c r="O18" s="4">
        <v>166532067</v>
      </c>
      <c r="P18" s="4">
        <v>0</v>
      </c>
      <c r="Q18" s="4">
        <v>0</v>
      </c>
      <c r="R18" s="4">
        <v>0</v>
      </c>
      <c r="S18" s="37">
        <f t="shared" si="1"/>
        <v>0</v>
      </c>
      <c r="T18" s="37">
        <f t="shared" si="2"/>
        <v>0</v>
      </c>
      <c r="U18" s="37">
        <f t="shared" si="3"/>
        <v>0</v>
      </c>
      <c r="V18" s="38">
        <f>+N18-P18</f>
        <v>0</v>
      </c>
      <c r="W18" s="37">
        <f>+V18/L18</f>
        <v>0</v>
      </c>
      <c r="X18" s="38">
        <f>+P18-Q18</f>
        <v>0</v>
      </c>
      <c r="Y18" s="37">
        <f>+X18/L18</f>
        <v>0</v>
      </c>
    </row>
    <row r="19" spans="1:25" s="10" customFormat="1" ht="12.75" x14ac:dyDescent="0.2">
      <c r="A19" s="26" t="s">
        <v>74</v>
      </c>
      <c r="B19" s="26"/>
      <c r="C19" s="26"/>
      <c r="D19" s="26"/>
      <c r="E19" s="26"/>
      <c r="F19" s="26"/>
      <c r="G19" s="26"/>
      <c r="H19" s="26"/>
      <c r="I19" s="27">
        <f>+I17+I18</f>
        <v>167532067</v>
      </c>
      <c r="J19" s="27">
        <f t="shared" ref="J19:R19" si="16">+J17+J18</f>
        <v>0</v>
      </c>
      <c r="K19" s="27">
        <f t="shared" si="16"/>
        <v>0</v>
      </c>
      <c r="L19" s="27">
        <f t="shared" si="16"/>
        <v>167532067</v>
      </c>
      <c r="M19" s="27">
        <f t="shared" si="16"/>
        <v>0</v>
      </c>
      <c r="N19" s="27">
        <f t="shared" si="16"/>
        <v>0</v>
      </c>
      <c r="O19" s="27">
        <f t="shared" si="16"/>
        <v>167532067</v>
      </c>
      <c r="P19" s="27">
        <f t="shared" si="16"/>
        <v>0</v>
      </c>
      <c r="Q19" s="27">
        <f t="shared" si="16"/>
        <v>0</v>
      </c>
      <c r="R19" s="27">
        <f t="shared" si="16"/>
        <v>0</v>
      </c>
      <c r="S19" s="24">
        <f t="shared" si="1"/>
        <v>0</v>
      </c>
      <c r="T19" s="24">
        <f t="shared" si="2"/>
        <v>0</v>
      </c>
      <c r="U19" s="24">
        <f t="shared" si="3"/>
        <v>0</v>
      </c>
      <c r="V19" s="27">
        <f t="shared" ref="V19" si="17">+V17+V18</f>
        <v>0</v>
      </c>
      <c r="W19" s="24">
        <f t="shared" ref="W19:W20" si="18">+V19/L19</f>
        <v>0</v>
      </c>
      <c r="X19" s="27">
        <f t="shared" ref="X19" si="19">+X17+X18</f>
        <v>0</v>
      </c>
      <c r="Y19" s="24">
        <f t="shared" ref="Y19:Y20" si="20">+X19/L19</f>
        <v>0</v>
      </c>
    </row>
    <row r="20" spans="1:25" s="10" customFormat="1" ht="12.75" x14ac:dyDescent="0.2">
      <c r="A20" s="31" t="s">
        <v>75</v>
      </c>
      <c r="B20" s="31"/>
      <c r="C20" s="31"/>
      <c r="D20" s="31"/>
      <c r="E20" s="31"/>
      <c r="F20" s="31"/>
      <c r="G20" s="31"/>
      <c r="H20" s="31"/>
      <c r="I20" s="32">
        <f>+I11+I13+I16+I19</f>
        <v>17012047067</v>
      </c>
      <c r="J20" s="32">
        <f t="shared" ref="J20:R20" si="21">+J11+J13+J16+J19</f>
        <v>0</v>
      </c>
      <c r="K20" s="32">
        <f t="shared" si="21"/>
        <v>0</v>
      </c>
      <c r="L20" s="32">
        <f t="shared" si="21"/>
        <v>17012047067</v>
      </c>
      <c r="M20" s="32">
        <f t="shared" si="21"/>
        <v>1092000000</v>
      </c>
      <c r="N20" s="32">
        <f t="shared" si="21"/>
        <v>15363086801.809999</v>
      </c>
      <c r="O20" s="32">
        <f t="shared" si="21"/>
        <v>556960265.19000006</v>
      </c>
      <c r="P20" s="32">
        <f t="shared" si="21"/>
        <v>8818190061.6499996</v>
      </c>
      <c r="Q20" s="32">
        <f t="shared" si="21"/>
        <v>7409465040.8199997</v>
      </c>
      <c r="R20" s="32">
        <f t="shared" si="21"/>
        <v>7392792258.4300003</v>
      </c>
      <c r="S20" s="33">
        <f t="shared" si="1"/>
        <v>0.55390477330490162</v>
      </c>
      <c r="T20" s="33">
        <f t="shared" si="2"/>
        <v>0.46541728235080221</v>
      </c>
      <c r="U20" s="33">
        <f t="shared" si="3"/>
        <v>0.46437000012105556</v>
      </c>
      <c r="V20" s="32">
        <f t="shared" ref="V20:X20" si="22">+V11+V13+V16+V19</f>
        <v>6544896740.1599998</v>
      </c>
      <c r="W20" s="33">
        <f t="shared" si="18"/>
        <v>0.38472129276292694</v>
      </c>
      <c r="X20" s="32">
        <f t="shared" si="22"/>
        <v>1408725020.8300002</v>
      </c>
      <c r="Y20" s="33">
        <f t="shared" si="20"/>
        <v>8.280749608097708E-2</v>
      </c>
    </row>
    <row r="21" spans="1:25" ht="56.25" x14ac:dyDescent="0.25">
      <c r="A21" s="2" t="s">
        <v>19</v>
      </c>
      <c r="B21" s="2" t="s">
        <v>20</v>
      </c>
      <c r="C21" s="2" t="s">
        <v>21</v>
      </c>
      <c r="D21" s="2" t="s">
        <v>22</v>
      </c>
      <c r="E21" s="2" t="s">
        <v>49</v>
      </c>
      <c r="F21" s="2" t="s">
        <v>23</v>
      </c>
      <c r="G21" s="2" t="s">
        <v>16</v>
      </c>
      <c r="H21" s="3" t="s">
        <v>50</v>
      </c>
      <c r="I21" s="4">
        <v>5313014625</v>
      </c>
      <c r="J21" s="4">
        <v>0</v>
      </c>
      <c r="K21" s="4">
        <v>0</v>
      </c>
      <c r="L21" s="4">
        <v>5313014625</v>
      </c>
      <c r="M21" s="4">
        <v>218533318</v>
      </c>
      <c r="N21" s="4">
        <v>4592625816</v>
      </c>
      <c r="O21" s="4">
        <v>501855491</v>
      </c>
      <c r="P21" s="4">
        <v>4362477873</v>
      </c>
      <c r="Q21" s="4">
        <v>1182125898.98</v>
      </c>
      <c r="R21" s="4">
        <v>1182125898.98</v>
      </c>
      <c r="S21" s="37">
        <f t="shared" si="1"/>
        <v>0.85631443322910994</v>
      </c>
      <c r="T21" s="37">
        <f t="shared" si="2"/>
        <v>0.23204048218917137</v>
      </c>
      <c r="U21" s="37">
        <f t="shared" si="3"/>
        <v>0.23204048218917137</v>
      </c>
      <c r="V21" s="38">
        <f>+N21-P21</f>
        <v>230147943</v>
      </c>
      <c r="W21" s="37">
        <f>+V21/L21</f>
        <v>4.33177695233617E-2</v>
      </c>
      <c r="X21" s="38">
        <f>+P21-Q21</f>
        <v>3180351974.02</v>
      </c>
      <c r="Y21" s="37">
        <f>+X21/L21</f>
        <v>0.59859650283194921</v>
      </c>
    </row>
    <row r="22" spans="1:25" ht="56.25" x14ac:dyDescent="0.25">
      <c r="A22" s="2" t="s">
        <v>19</v>
      </c>
      <c r="B22" s="2" t="s">
        <v>20</v>
      </c>
      <c r="C22" s="2" t="s">
        <v>21</v>
      </c>
      <c r="D22" s="2" t="s">
        <v>25</v>
      </c>
      <c r="E22" s="2" t="s">
        <v>49</v>
      </c>
      <c r="F22" s="2" t="s">
        <v>23</v>
      </c>
      <c r="G22" s="2" t="s">
        <v>16</v>
      </c>
      <c r="H22" s="3" t="s">
        <v>50</v>
      </c>
      <c r="I22" s="4">
        <v>10802532581</v>
      </c>
      <c r="J22" s="4">
        <v>0</v>
      </c>
      <c r="K22" s="4">
        <v>0</v>
      </c>
      <c r="L22" s="4">
        <v>10802532581</v>
      </c>
      <c r="M22" s="4">
        <v>221784077</v>
      </c>
      <c r="N22" s="4">
        <v>10145791663</v>
      </c>
      <c r="O22" s="4">
        <v>434956841</v>
      </c>
      <c r="P22" s="4">
        <v>9597241628</v>
      </c>
      <c r="Q22" s="4">
        <v>2741952843.98</v>
      </c>
      <c r="R22" s="4">
        <v>2740547703.98</v>
      </c>
      <c r="S22" s="37">
        <f t="shared" si="1"/>
        <v>0.90704751411223983</v>
      </c>
      <c r="T22" s="37">
        <f t="shared" si="2"/>
        <v>0.25914545109388226</v>
      </c>
      <c r="U22" s="37">
        <f t="shared" si="3"/>
        <v>0.25901264952512099</v>
      </c>
      <c r="V22" s="38">
        <f>+N22-P22</f>
        <v>548550035</v>
      </c>
      <c r="W22" s="37">
        <f>+V22/L22</f>
        <v>5.0779762142519752E-2</v>
      </c>
      <c r="X22" s="38">
        <f>+P22-Q22</f>
        <v>6855288784.0200005</v>
      </c>
      <c r="Y22" s="37">
        <f>+X22/L22</f>
        <v>0.63460014886485072</v>
      </c>
    </row>
    <row r="23" spans="1:25" ht="56.25" x14ac:dyDescent="0.25">
      <c r="A23" s="2" t="s">
        <v>19</v>
      </c>
      <c r="B23" s="2" t="s">
        <v>20</v>
      </c>
      <c r="C23" s="2" t="s">
        <v>21</v>
      </c>
      <c r="D23" s="2" t="s">
        <v>27</v>
      </c>
      <c r="E23" s="2" t="s">
        <v>49</v>
      </c>
      <c r="F23" s="2" t="s">
        <v>23</v>
      </c>
      <c r="G23" s="2" t="s">
        <v>16</v>
      </c>
      <c r="H23" s="3" t="s">
        <v>50</v>
      </c>
      <c r="I23" s="4">
        <v>6366631320</v>
      </c>
      <c r="J23" s="4">
        <v>0</v>
      </c>
      <c r="K23" s="4">
        <v>0</v>
      </c>
      <c r="L23" s="4">
        <v>6366631320</v>
      </c>
      <c r="M23" s="4">
        <v>458693313</v>
      </c>
      <c r="N23" s="4">
        <v>5855089020</v>
      </c>
      <c r="O23" s="4">
        <v>52848987</v>
      </c>
      <c r="P23" s="4">
        <v>5578082928</v>
      </c>
      <c r="Q23" s="4">
        <v>1544939206</v>
      </c>
      <c r="R23" s="4">
        <v>1544939206</v>
      </c>
      <c r="S23" s="37">
        <f t="shared" si="1"/>
        <v>0.94416747795776257</v>
      </c>
      <c r="T23" s="37">
        <f t="shared" si="2"/>
        <v>0.26150227104101026</v>
      </c>
      <c r="U23" s="37">
        <f t="shared" si="3"/>
        <v>0.26150227104101026</v>
      </c>
      <c r="V23" s="38">
        <f>+N23-P23</f>
        <v>277006092</v>
      </c>
      <c r="W23" s="37">
        <f>+V23/L23</f>
        <v>4.3509051816746316E-2</v>
      </c>
      <c r="X23" s="38">
        <f>+P23-Q23</f>
        <v>4033143722</v>
      </c>
      <c r="Y23" s="37">
        <f>+X23/L23</f>
        <v>0.63348158850197089</v>
      </c>
    </row>
    <row r="24" spans="1:25" ht="56.25" x14ac:dyDescent="0.25">
      <c r="A24" s="2" t="s">
        <v>19</v>
      </c>
      <c r="B24" s="2" t="s">
        <v>20</v>
      </c>
      <c r="C24" s="2" t="s">
        <v>21</v>
      </c>
      <c r="D24" s="2" t="s">
        <v>29</v>
      </c>
      <c r="E24" s="2" t="s">
        <v>49</v>
      </c>
      <c r="F24" s="2" t="s">
        <v>23</v>
      </c>
      <c r="G24" s="2" t="s">
        <v>16</v>
      </c>
      <c r="H24" s="3" t="s">
        <v>50</v>
      </c>
      <c r="I24" s="4">
        <v>6900000000</v>
      </c>
      <c r="J24" s="4">
        <v>0</v>
      </c>
      <c r="K24" s="4">
        <v>0</v>
      </c>
      <c r="L24" s="4">
        <v>6900000000</v>
      </c>
      <c r="M24" s="4">
        <v>377065404</v>
      </c>
      <c r="N24" s="4">
        <v>4987808403</v>
      </c>
      <c r="O24" s="4">
        <v>1535126193</v>
      </c>
      <c r="P24" s="4">
        <v>4630274916</v>
      </c>
      <c r="Q24" s="4">
        <v>1145976243.98</v>
      </c>
      <c r="R24" s="4">
        <v>1145976243.98</v>
      </c>
      <c r="S24" s="37">
        <f t="shared" si="1"/>
        <v>0.70984536911337137</v>
      </c>
      <c r="T24" s="37">
        <f t="shared" si="2"/>
        <v>0.17568415367566872</v>
      </c>
      <c r="U24" s="37">
        <f t="shared" si="3"/>
        <v>0.17568415367566872</v>
      </c>
      <c r="V24" s="38">
        <f>+N24-P24</f>
        <v>357533487</v>
      </c>
      <c r="W24" s="37">
        <f>+V24/L24</f>
        <v>5.1816447391304345E-2</v>
      </c>
      <c r="X24" s="38">
        <f>+P24-Q24</f>
        <v>3484298672.02</v>
      </c>
      <c r="Y24" s="37">
        <f>+X24/L24</f>
        <v>0.50497082203188404</v>
      </c>
    </row>
    <row r="25" spans="1:25" ht="56.25" x14ac:dyDescent="0.25">
      <c r="A25" s="2" t="s">
        <v>19</v>
      </c>
      <c r="B25" s="2" t="s">
        <v>20</v>
      </c>
      <c r="C25" s="2" t="s">
        <v>21</v>
      </c>
      <c r="D25" s="2" t="s">
        <v>31</v>
      </c>
      <c r="E25" s="2" t="s">
        <v>49</v>
      </c>
      <c r="F25" s="2" t="s">
        <v>23</v>
      </c>
      <c r="G25" s="2" t="s">
        <v>16</v>
      </c>
      <c r="H25" s="3" t="s">
        <v>50</v>
      </c>
      <c r="I25" s="4">
        <v>5267612000</v>
      </c>
      <c r="J25" s="4">
        <v>0</v>
      </c>
      <c r="K25" s="4">
        <v>0</v>
      </c>
      <c r="L25" s="4">
        <v>5267612000</v>
      </c>
      <c r="M25" s="4">
        <v>375466881</v>
      </c>
      <c r="N25" s="4">
        <v>4195878617</v>
      </c>
      <c r="O25" s="4">
        <v>696266502</v>
      </c>
      <c r="P25" s="4">
        <v>4098065453</v>
      </c>
      <c r="Q25" s="4">
        <v>1316396216.98</v>
      </c>
      <c r="R25" s="4">
        <v>1314241659.98</v>
      </c>
      <c r="S25" s="37">
        <f t="shared" si="1"/>
        <v>0.83768272471804406</v>
      </c>
      <c r="T25" s="37">
        <f t="shared" si="2"/>
        <v>0.2690836401944437</v>
      </c>
      <c r="U25" s="37">
        <f t="shared" si="3"/>
        <v>0.26864322868832707</v>
      </c>
      <c r="V25" s="38">
        <f>+N25-P25</f>
        <v>97813164</v>
      </c>
      <c r="W25" s="37">
        <f>+V25/L25</f>
        <v>1.856878676713471E-2</v>
      </c>
      <c r="X25" s="38">
        <f>+P25-Q25</f>
        <v>2781669236.02</v>
      </c>
      <c r="Y25" s="37">
        <f>+X25/L25</f>
        <v>0.52807025954455267</v>
      </c>
    </row>
    <row r="26" spans="1:25" ht="45" x14ac:dyDescent="0.25">
      <c r="A26" s="2" t="s">
        <v>19</v>
      </c>
      <c r="B26" s="2" t="s">
        <v>33</v>
      </c>
      <c r="C26" s="2" t="s">
        <v>21</v>
      </c>
      <c r="D26" s="2" t="s">
        <v>34</v>
      </c>
      <c r="E26" s="2" t="s">
        <v>51</v>
      </c>
      <c r="F26" s="2" t="s">
        <v>23</v>
      </c>
      <c r="G26" s="2" t="s">
        <v>16</v>
      </c>
      <c r="H26" s="3" t="s">
        <v>52</v>
      </c>
      <c r="I26" s="4">
        <v>4093510624</v>
      </c>
      <c r="J26" s="4">
        <v>0</v>
      </c>
      <c r="K26" s="4">
        <v>0</v>
      </c>
      <c r="L26" s="4">
        <v>4093510624</v>
      </c>
      <c r="M26" s="4">
        <v>536784001</v>
      </c>
      <c r="N26" s="4">
        <v>1689701976.1600001</v>
      </c>
      <c r="O26" s="4">
        <v>1867024646.8399999</v>
      </c>
      <c r="P26" s="4">
        <v>1647280714.1600001</v>
      </c>
      <c r="Q26" s="4">
        <v>314554806</v>
      </c>
      <c r="R26" s="4">
        <v>314554806</v>
      </c>
      <c r="S26" s="37">
        <f t="shared" si="1"/>
        <v>0.46314515810904933</v>
      </c>
      <c r="T26" s="37">
        <f t="shared" si="2"/>
        <v>8.8439410542798982E-2</v>
      </c>
      <c r="U26" s="37">
        <f t="shared" si="3"/>
        <v>8.8439410542798982E-2</v>
      </c>
      <c r="V26" s="38">
        <f>+N26-P26</f>
        <v>42421262</v>
      </c>
      <c r="W26" s="37">
        <f>+V26/L26</f>
        <v>1.0363051643566469E-2</v>
      </c>
      <c r="X26" s="38">
        <f>+P26-Q26</f>
        <v>1332725908.1600001</v>
      </c>
      <c r="Y26" s="37">
        <f>+X26/L26</f>
        <v>0.32557040412850291</v>
      </c>
    </row>
    <row r="27" spans="1:25" s="10" customFormat="1" ht="12.75" x14ac:dyDescent="0.2">
      <c r="A27" s="31" t="s">
        <v>76</v>
      </c>
      <c r="B27" s="31"/>
      <c r="C27" s="31"/>
      <c r="D27" s="31"/>
      <c r="E27" s="31"/>
      <c r="F27" s="31"/>
      <c r="G27" s="31"/>
      <c r="H27" s="31"/>
      <c r="I27" s="32">
        <f t="shared" ref="I27:M27" si="23">SUM(I21:I26)</f>
        <v>38743301150</v>
      </c>
      <c r="J27" s="32">
        <f t="shared" si="23"/>
        <v>0</v>
      </c>
      <c r="K27" s="32">
        <f t="shared" si="23"/>
        <v>0</v>
      </c>
      <c r="L27" s="32">
        <f t="shared" si="23"/>
        <v>38743301150</v>
      </c>
      <c r="M27" s="32">
        <f t="shared" si="23"/>
        <v>2188326994</v>
      </c>
      <c r="N27" s="32">
        <f t="shared" ref="N27:R27" si="24">SUM(N21:N26)</f>
        <v>31466895495.16</v>
      </c>
      <c r="O27" s="32">
        <f t="shared" si="24"/>
        <v>5088078660.8400002</v>
      </c>
      <c r="P27" s="32">
        <f t="shared" si="24"/>
        <v>29913423512.16</v>
      </c>
      <c r="Q27" s="32">
        <f t="shared" si="24"/>
        <v>8245945215.9200001</v>
      </c>
      <c r="R27" s="32">
        <f t="shared" si="24"/>
        <v>8242385518.9200001</v>
      </c>
      <c r="S27" s="33">
        <f t="shared" si="1"/>
        <v>0.81831335414171313</v>
      </c>
      <c r="T27" s="33">
        <f t="shared" si="2"/>
        <v>0.22557655712544228</v>
      </c>
      <c r="U27" s="33">
        <f t="shared" si="3"/>
        <v>0.22547917784718569</v>
      </c>
      <c r="V27" s="32">
        <f t="shared" ref="V27" si="25">SUM(V21:V26)</f>
        <v>1553471983</v>
      </c>
      <c r="W27" s="33">
        <f t="shared" ref="W27:W28" si="26">+V27/L27</f>
        <v>4.0096531190915309E-2</v>
      </c>
      <c r="X27" s="32">
        <f t="shared" ref="X27" si="27">SUM(X21:X26)</f>
        <v>21667478296.240002</v>
      </c>
      <c r="Y27" s="33">
        <f t="shared" ref="Y27:Y28" si="28">+X27/L27</f>
        <v>0.55925741103865645</v>
      </c>
    </row>
    <row r="28" spans="1:25" s="10" customFormat="1" ht="12.75" x14ac:dyDescent="0.2">
      <c r="A28" s="34" t="s">
        <v>77</v>
      </c>
      <c r="B28" s="34"/>
      <c r="C28" s="34"/>
      <c r="D28" s="34"/>
      <c r="E28" s="34"/>
      <c r="F28" s="34"/>
      <c r="G28" s="34"/>
      <c r="H28" s="34"/>
      <c r="I28" s="35">
        <f>SUM(I27,I20)</f>
        <v>55755348217</v>
      </c>
      <c r="J28" s="35">
        <f t="shared" ref="J28:R28" si="29">SUM(J27,J20)</f>
        <v>0</v>
      </c>
      <c r="K28" s="35">
        <f t="shared" si="29"/>
        <v>0</v>
      </c>
      <c r="L28" s="35">
        <f t="shared" si="29"/>
        <v>55755348217</v>
      </c>
      <c r="M28" s="35">
        <f t="shared" si="29"/>
        <v>3280326994</v>
      </c>
      <c r="N28" s="35">
        <f t="shared" si="29"/>
        <v>46829982296.970001</v>
      </c>
      <c r="O28" s="35">
        <f t="shared" si="29"/>
        <v>5645038926.0300007</v>
      </c>
      <c r="P28" s="35">
        <f t="shared" si="29"/>
        <v>38731613573.809998</v>
      </c>
      <c r="Q28" s="35">
        <f t="shared" si="29"/>
        <v>15655410256.74</v>
      </c>
      <c r="R28" s="35">
        <f t="shared" si="29"/>
        <v>15635177777.35</v>
      </c>
      <c r="S28" s="36">
        <f t="shared" si="1"/>
        <v>0.73809619645916003</v>
      </c>
      <c r="T28" s="36">
        <f t="shared" si="2"/>
        <v>0.29834023678066041</v>
      </c>
      <c r="U28" s="36">
        <f t="shared" si="3"/>
        <v>0.29795467277480669</v>
      </c>
      <c r="V28" s="35">
        <f t="shared" ref="V28" si="30">SUM(V27,V20)</f>
        <v>8098368723.1599998</v>
      </c>
      <c r="W28" s="36">
        <f t="shared" si="26"/>
        <v>0.14524828527016137</v>
      </c>
      <c r="X28" s="35">
        <f t="shared" ref="X28" si="31">SUM(X27,X20)</f>
        <v>23076203317.070004</v>
      </c>
      <c r="Y28" s="36">
        <f t="shared" si="28"/>
        <v>0.41388322474926248</v>
      </c>
    </row>
    <row r="29" spans="1:25" s="39" customFormat="1" x14ac:dyDescent="0.25">
      <c r="A29" s="39" t="s">
        <v>79</v>
      </c>
      <c r="O29" s="40"/>
      <c r="V29" s="40"/>
      <c r="X29" s="40"/>
    </row>
  </sheetData>
  <mergeCells count="32">
    <mergeCell ref="A19:H19"/>
    <mergeCell ref="A20:H20"/>
    <mergeCell ref="A27:H27"/>
    <mergeCell ref="A28:H28"/>
    <mergeCell ref="S6:U6"/>
    <mergeCell ref="V6:W6"/>
    <mergeCell ref="X6:Y6"/>
    <mergeCell ref="A11:H11"/>
    <mergeCell ref="A13:H13"/>
    <mergeCell ref="A16:H16"/>
    <mergeCell ref="M6:M7"/>
    <mergeCell ref="N6:N7"/>
    <mergeCell ref="O6:O7"/>
    <mergeCell ref="P6:P7"/>
    <mergeCell ref="Q6:Q7"/>
    <mergeCell ref="R6:R7"/>
    <mergeCell ref="G6:G7"/>
    <mergeCell ref="H6:H7"/>
    <mergeCell ref="I6:I7"/>
    <mergeCell ref="J6:J7"/>
    <mergeCell ref="K6:K7"/>
    <mergeCell ref="L6:L7"/>
    <mergeCell ref="A1:Y1"/>
    <mergeCell ref="A2:Y2"/>
    <mergeCell ref="A3:Y3"/>
    <mergeCell ref="A4:Y4"/>
    <mergeCell ref="A6:A7"/>
    <mergeCell ref="B6:B7"/>
    <mergeCell ref="C6:C7"/>
    <mergeCell ref="D6:D7"/>
    <mergeCell ref="E6:E7"/>
    <mergeCell ref="F6:F7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16342-ADB1-4A66-983E-B940844A796D}">
  <dimension ref="A1:T20"/>
  <sheetViews>
    <sheetView showGridLines="0" tabSelected="1" workbookViewId="0">
      <selection activeCell="A6" sqref="A6:A7"/>
    </sheetView>
  </sheetViews>
  <sheetFormatPr baseColWidth="10" defaultRowHeight="15" x14ac:dyDescent="0.25"/>
  <cols>
    <col min="1" max="4" width="5.42578125" style="1" customWidth="1"/>
    <col min="5" max="5" width="8" style="1" customWidth="1"/>
    <col min="6" max="6" width="9.5703125" style="1" customWidth="1"/>
    <col min="7" max="7" width="27.5703125" style="1" customWidth="1"/>
    <col min="8" max="9" width="15.7109375" style="1" customWidth="1"/>
    <col min="10" max="12" width="18.85546875" style="1" customWidth="1"/>
    <col min="13" max="13" width="9.7109375" style="1" customWidth="1"/>
    <col min="14" max="14" width="6.42578125" style="1" customWidth="1"/>
    <col min="15" max="15" width="14.28515625" style="1" bestFit="1" customWidth="1"/>
    <col min="16" max="16384" width="11.42578125" style="1"/>
  </cols>
  <sheetData>
    <row r="1" spans="1:17" x14ac:dyDescent="0.25">
      <c r="A1" s="7" t="s">
        <v>53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7" x14ac:dyDescent="0.25">
      <c r="A2" s="7" t="s">
        <v>86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7" x14ac:dyDescent="0.25">
      <c r="A3" s="8" t="s">
        <v>54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7" x14ac:dyDescent="0.25">
      <c r="A4" s="8" t="s">
        <v>55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7" x14ac:dyDescent="0.25">
      <c r="A5" s="9" t="s">
        <v>0</v>
      </c>
      <c r="B5" s="9" t="s">
        <v>0</v>
      </c>
      <c r="C5" s="9" t="s">
        <v>0</v>
      </c>
      <c r="D5" s="9" t="s">
        <v>0</v>
      </c>
      <c r="E5" s="9" t="s">
        <v>0</v>
      </c>
      <c r="F5" s="9" t="s">
        <v>0</v>
      </c>
      <c r="G5" s="9" t="s">
        <v>0</v>
      </c>
      <c r="H5" s="9"/>
      <c r="I5" s="9"/>
      <c r="J5" s="9" t="s">
        <v>0</v>
      </c>
      <c r="K5" s="9" t="s">
        <v>0</v>
      </c>
      <c r="L5" s="41"/>
      <c r="M5" s="41"/>
      <c r="N5" s="10"/>
      <c r="O5" s="41"/>
    </row>
    <row r="6" spans="1:17" ht="24" customHeight="1" x14ac:dyDescent="0.25">
      <c r="A6" s="11" t="s">
        <v>1</v>
      </c>
      <c r="B6" s="11" t="s">
        <v>2</v>
      </c>
      <c r="C6" s="11" t="s">
        <v>3</v>
      </c>
      <c r="D6" s="11" t="s">
        <v>4</v>
      </c>
      <c r="E6" s="11" t="s">
        <v>6</v>
      </c>
      <c r="F6" s="11" t="s">
        <v>7</v>
      </c>
      <c r="G6" s="12" t="s">
        <v>8</v>
      </c>
      <c r="H6" s="5" t="s">
        <v>83</v>
      </c>
      <c r="I6" s="5" t="s">
        <v>84</v>
      </c>
      <c r="J6" s="5" t="s">
        <v>85</v>
      </c>
      <c r="K6" s="5" t="s">
        <v>80</v>
      </c>
      <c r="L6" s="5" t="s">
        <v>11</v>
      </c>
      <c r="M6" s="42" t="s">
        <v>63</v>
      </c>
      <c r="N6" s="43"/>
      <c r="O6" s="42" t="s">
        <v>81</v>
      </c>
      <c r="P6" s="43"/>
    </row>
    <row r="7" spans="1:17" ht="24" customHeight="1" x14ac:dyDescent="0.25">
      <c r="A7" s="19"/>
      <c r="B7" s="19"/>
      <c r="C7" s="19"/>
      <c r="D7" s="19"/>
      <c r="E7" s="19"/>
      <c r="F7" s="19"/>
      <c r="G7" s="20"/>
      <c r="H7" s="6"/>
      <c r="I7" s="6"/>
      <c r="J7" s="6"/>
      <c r="K7" s="6"/>
      <c r="L7" s="6"/>
      <c r="M7" s="24" t="s">
        <v>66</v>
      </c>
      <c r="N7" s="24" t="s">
        <v>67</v>
      </c>
      <c r="O7" s="24" t="s">
        <v>69</v>
      </c>
      <c r="P7" s="24" t="s">
        <v>70</v>
      </c>
    </row>
    <row r="8" spans="1:17" ht="22.5" x14ac:dyDescent="0.25">
      <c r="A8" s="2" t="s">
        <v>12</v>
      </c>
      <c r="B8" s="2" t="s">
        <v>13</v>
      </c>
      <c r="C8" s="2" t="s">
        <v>13</v>
      </c>
      <c r="D8" s="2" t="s">
        <v>14</v>
      </c>
      <c r="E8" s="2" t="s">
        <v>15</v>
      </c>
      <c r="F8" s="2" t="s">
        <v>16</v>
      </c>
      <c r="G8" s="3" t="s">
        <v>17</v>
      </c>
      <c r="H8" s="4">
        <v>167899956</v>
      </c>
      <c r="I8" s="4">
        <v>0</v>
      </c>
      <c r="J8" s="4">
        <v>167899956</v>
      </c>
      <c r="K8" s="4">
        <v>167899956</v>
      </c>
      <c r="L8" s="4">
        <v>167899956</v>
      </c>
      <c r="M8" s="56">
        <f>+K8/J8</f>
        <v>1</v>
      </c>
      <c r="N8" s="56">
        <f>+L8/J8</f>
        <v>1</v>
      </c>
      <c r="O8" s="38">
        <f>+J8-K8</f>
        <v>0</v>
      </c>
      <c r="P8" s="57">
        <f>+O8/J8</f>
        <v>0</v>
      </c>
    </row>
    <row r="9" spans="1:17" x14ac:dyDescent="0.25">
      <c r="A9" s="28" t="s">
        <v>71</v>
      </c>
      <c r="B9" s="29"/>
      <c r="C9" s="29"/>
      <c r="D9" s="29"/>
      <c r="E9" s="29"/>
      <c r="F9" s="29"/>
      <c r="G9" s="30"/>
      <c r="H9" s="44">
        <f t="shared" ref="H9:I9" si="0">+H8</f>
        <v>167899956</v>
      </c>
      <c r="I9" s="44">
        <f t="shared" si="0"/>
        <v>0</v>
      </c>
      <c r="J9" s="44">
        <f>+J8</f>
        <v>167899956</v>
      </c>
      <c r="K9" s="44">
        <f t="shared" ref="K9:L9" si="1">+K8</f>
        <v>167899956</v>
      </c>
      <c r="L9" s="44">
        <f t="shared" si="1"/>
        <v>167899956</v>
      </c>
      <c r="M9" s="45">
        <f>+K9/J9</f>
        <v>1</v>
      </c>
      <c r="N9" s="45">
        <f>+L9/J9</f>
        <v>1</v>
      </c>
      <c r="O9" s="46">
        <f>+J9-K9</f>
        <v>0</v>
      </c>
      <c r="P9" s="47">
        <f>+O9/J9</f>
        <v>0</v>
      </c>
    </row>
    <row r="10" spans="1:17" ht="22.5" x14ac:dyDescent="0.25">
      <c r="A10" s="2" t="s">
        <v>12</v>
      </c>
      <c r="B10" s="2" t="s">
        <v>14</v>
      </c>
      <c r="C10" s="2"/>
      <c r="D10" s="2"/>
      <c r="E10" s="2" t="s">
        <v>15</v>
      </c>
      <c r="F10" s="2" t="s">
        <v>16</v>
      </c>
      <c r="G10" s="3" t="s">
        <v>18</v>
      </c>
      <c r="H10" s="4">
        <v>83978743.219999999</v>
      </c>
      <c r="I10" s="4">
        <v>22218</v>
      </c>
      <c r="J10" s="4">
        <v>83956525.219999999</v>
      </c>
      <c r="K10" s="4">
        <v>46522955.090000004</v>
      </c>
      <c r="L10" s="4">
        <v>46522955.090000004</v>
      </c>
      <c r="M10" s="56">
        <f>+K10/J10</f>
        <v>0.55413149803533523</v>
      </c>
      <c r="N10" s="56">
        <f>+L10/J10</f>
        <v>0.55413149803533523</v>
      </c>
      <c r="O10" s="38">
        <f>+J10-K10</f>
        <v>37433570.129999995</v>
      </c>
      <c r="P10" s="57">
        <f>+O10/J10</f>
        <v>0.44586850196466477</v>
      </c>
    </row>
    <row r="11" spans="1:17" x14ac:dyDescent="0.25">
      <c r="A11" s="28" t="s">
        <v>82</v>
      </c>
      <c r="B11" s="29"/>
      <c r="C11" s="29"/>
      <c r="D11" s="29"/>
      <c r="E11" s="29"/>
      <c r="F11" s="29"/>
      <c r="G11" s="30"/>
      <c r="H11" s="44">
        <f>+H10</f>
        <v>83978743.219999999</v>
      </c>
      <c r="I11" s="44">
        <f>+I10</f>
        <v>22218</v>
      </c>
      <c r="J11" s="44">
        <f>+J10</f>
        <v>83956525.219999999</v>
      </c>
      <c r="K11" s="44">
        <f t="shared" ref="K11:L11" si="2">+K10</f>
        <v>46522955.090000004</v>
      </c>
      <c r="L11" s="44">
        <f t="shared" si="2"/>
        <v>46522955.090000004</v>
      </c>
      <c r="M11" s="47">
        <f>+K11/J11</f>
        <v>0.55413149803533523</v>
      </c>
      <c r="N11" s="47">
        <f>+L11/J11</f>
        <v>0.55413149803533523</v>
      </c>
      <c r="O11" s="46">
        <f>+J11-K11</f>
        <v>37433570.129999995</v>
      </c>
      <c r="P11" s="45">
        <f>+O11/J11</f>
        <v>0.44586850196466477</v>
      </c>
      <c r="Q11" s="10"/>
    </row>
    <row r="12" spans="1:17" x14ac:dyDescent="0.25">
      <c r="A12" s="48" t="s">
        <v>75</v>
      </c>
      <c r="B12" s="49"/>
      <c r="C12" s="49"/>
      <c r="D12" s="49"/>
      <c r="E12" s="49"/>
      <c r="F12" s="49"/>
      <c r="G12" s="50"/>
      <c r="H12" s="51">
        <f>+H9+H11</f>
        <v>251878699.22</v>
      </c>
      <c r="I12" s="51">
        <f>+I9+I11</f>
        <v>22218</v>
      </c>
      <c r="J12" s="51">
        <f>+J9+J11</f>
        <v>251856481.22</v>
      </c>
      <c r="K12" s="51">
        <f t="shared" ref="K12:L12" si="3">+K9+K11</f>
        <v>214422911.09</v>
      </c>
      <c r="L12" s="51">
        <f t="shared" si="3"/>
        <v>214422911.09</v>
      </c>
      <c r="M12" s="52">
        <f>+K12/J12</f>
        <v>0.85136943886188388</v>
      </c>
      <c r="N12" s="52">
        <f>+L12/J12</f>
        <v>0.85136943886188388</v>
      </c>
      <c r="O12" s="51">
        <f>+J12-K12</f>
        <v>37433570.129999995</v>
      </c>
      <c r="P12" s="52">
        <f>+O12/J12</f>
        <v>0.1486305611381161</v>
      </c>
      <c r="Q12" s="10"/>
    </row>
    <row r="13" spans="1:17" ht="33.75" x14ac:dyDescent="0.25">
      <c r="A13" s="2" t="s">
        <v>19</v>
      </c>
      <c r="B13" s="2" t="s">
        <v>20</v>
      </c>
      <c r="C13" s="2" t="s">
        <v>21</v>
      </c>
      <c r="D13" s="2" t="s">
        <v>22</v>
      </c>
      <c r="E13" s="2" t="s">
        <v>23</v>
      </c>
      <c r="F13" s="2" t="s">
        <v>16</v>
      </c>
      <c r="G13" s="3" t="s">
        <v>24</v>
      </c>
      <c r="H13" s="4">
        <v>648416180.98000002</v>
      </c>
      <c r="I13" s="4">
        <v>0</v>
      </c>
      <c r="J13" s="4">
        <v>648416180.98000002</v>
      </c>
      <c r="K13" s="4">
        <v>644450459.95000005</v>
      </c>
      <c r="L13" s="4">
        <v>644450459.95000005</v>
      </c>
      <c r="M13" s="56">
        <f t="shared" ref="M13:M18" si="4">+K13/J13</f>
        <v>0.9938839881756093</v>
      </c>
      <c r="N13" s="56">
        <f t="shared" ref="N13:N18" si="5">+L13/J13</f>
        <v>0.9938839881756093</v>
      </c>
      <c r="O13" s="38">
        <f t="shared" ref="O13:O18" si="6">+J13-K13</f>
        <v>3965721.0299999714</v>
      </c>
      <c r="P13" s="57">
        <f t="shared" ref="P13:P18" si="7">+O13/J13</f>
        <v>6.1160118243907477E-3</v>
      </c>
    </row>
    <row r="14" spans="1:17" ht="33.75" x14ac:dyDescent="0.25">
      <c r="A14" s="2" t="s">
        <v>19</v>
      </c>
      <c r="B14" s="2" t="s">
        <v>20</v>
      </c>
      <c r="C14" s="2" t="s">
        <v>21</v>
      </c>
      <c r="D14" s="2" t="s">
        <v>25</v>
      </c>
      <c r="E14" s="2" t="s">
        <v>23</v>
      </c>
      <c r="F14" s="2" t="s">
        <v>16</v>
      </c>
      <c r="G14" s="3" t="s">
        <v>26</v>
      </c>
      <c r="H14" s="4">
        <v>1405229846.6199999</v>
      </c>
      <c r="I14" s="4">
        <v>0</v>
      </c>
      <c r="J14" s="4">
        <v>1405229846.6199999</v>
      </c>
      <c r="K14" s="4">
        <v>1237662884.76</v>
      </c>
      <c r="L14" s="4">
        <v>1237662884.76</v>
      </c>
      <c r="M14" s="56">
        <f t="shared" si="4"/>
        <v>0.88075476601706915</v>
      </c>
      <c r="N14" s="56">
        <f t="shared" si="5"/>
        <v>0.88075476601706915</v>
      </c>
      <c r="O14" s="38">
        <f t="shared" si="6"/>
        <v>167566961.8599999</v>
      </c>
      <c r="P14" s="57">
        <f t="shared" si="7"/>
        <v>0.11924523398293084</v>
      </c>
    </row>
    <row r="15" spans="1:17" ht="33.75" x14ac:dyDescent="0.25">
      <c r="A15" s="2" t="s">
        <v>19</v>
      </c>
      <c r="B15" s="2" t="s">
        <v>20</v>
      </c>
      <c r="C15" s="2" t="s">
        <v>21</v>
      </c>
      <c r="D15" s="2" t="s">
        <v>27</v>
      </c>
      <c r="E15" s="2" t="s">
        <v>23</v>
      </c>
      <c r="F15" s="2" t="s">
        <v>16</v>
      </c>
      <c r="G15" s="3" t="s">
        <v>28</v>
      </c>
      <c r="H15" s="4">
        <v>1277671334.3199999</v>
      </c>
      <c r="I15" s="4">
        <v>0</v>
      </c>
      <c r="J15" s="4">
        <v>1277671334.3199999</v>
      </c>
      <c r="K15" s="4">
        <v>1211069146.5999999</v>
      </c>
      <c r="L15" s="4">
        <v>1201171646.5999999</v>
      </c>
      <c r="M15" s="56">
        <f t="shared" si="4"/>
        <v>0.94787220630926428</v>
      </c>
      <c r="N15" s="56">
        <f t="shared" si="5"/>
        <v>0.94012569143165869</v>
      </c>
      <c r="O15" s="38">
        <f t="shared" si="6"/>
        <v>66602187.720000029</v>
      </c>
      <c r="P15" s="57">
        <f t="shared" si="7"/>
        <v>5.2127793690735759E-2</v>
      </c>
    </row>
    <row r="16" spans="1:17" ht="33.75" x14ac:dyDescent="0.25">
      <c r="A16" s="2" t="s">
        <v>19</v>
      </c>
      <c r="B16" s="2" t="s">
        <v>20</v>
      </c>
      <c r="C16" s="2" t="s">
        <v>21</v>
      </c>
      <c r="D16" s="2" t="s">
        <v>29</v>
      </c>
      <c r="E16" s="2" t="s">
        <v>23</v>
      </c>
      <c r="F16" s="2" t="s">
        <v>16</v>
      </c>
      <c r="G16" s="3" t="s">
        <v>30</v>
      </c>
      <c r="H16" s="4">
        <v>1209233706.99</v>
      </c>
      <c r="I16" s="4">
        <v>0</v>
      </c>
      <c r="J16" s="4">
        <v>1209233706.99</v>
      </c>
      <c r="K16" s="4">
        <v>1140915048</v>
      </c>
      <c r="L16" s="4">
        <v>1139160688</v>
      </c>
      <c r="M16" s="56">
        <f t="shared" si="4"/>
        <v>0.94350251849987099</v>
      </c>
      <c r="N16" s="56">
        <f t="shared" si="5"/>
        <v>0.94205171540874066</v>
      </c>
      <c r="O16" s="38">
        <f t="shared" si="6"/>
        <v>68318658.99000001</v>
      </c>
      <c r="P16" s="57">
        <f t="shared" si="7"/>
        <v>5.6497481500129058E-2</v>
      </c>
    </row>
    <row r="17" spans="1:16" ht="90" x14ac:dyDescent="0.25">
      <c r="A17" s="2" t="s">
        <v>19</v>
      </c>
      <c r="B17" s="2" t="s">
        <v>20</v>
      </c>
      <c r="C17" s="2" t="s">
        <v>21</v>
      </c>
      <c r="D17" s="2" t="s">
        <v>31</v>
      </c>
      <c r="E17" s="2" t="s">
        <v>23</v>
      </c>
      <c r="F17" s="2" t="s">
        <v>16</v>
      </c>
      <c r="G17" s="3" t="s">
        <v>32</v>
      </c>
      <c r="H17" s="4">
        <v>1016414443.73</v>
      </c>
      <c r="I17" s="4">
        <v>0</v>
      </c>
      <c r="J17" s="4">
        <v>1016414443.73</v>
      </c>
      <c r="K17" s="4">
        <v>349012692.52999997</v>
      </c>
      <c r="L17" s="4">
        <v>349012692.52999997</v>
      </c>
      <c r="M17" s="56">
        <f t="shared" si="4"/>
        <v>0.34337636058103044</v>
      </c>
      <c r="N17" s="56">
        <f t="shared" si="5"/>
        <v>0.34337636058103044</v>
      </c>
      <c r="O17" s="38">
        <f t="shared" si="6"/>
        <v>667401751.20000005</v>
      </c>
      <c r="P17" s="57">
        <f t="shared" si="7"/>
        <v>0.65662363941896951</v>
      </c>
    </row>
    <row r="18" spans="1:16" ht="67.5" x14ac:dyDescent="0.25">
      <c r="A18" s="2" t="s">
        <v>19</v>
      </c>
      <c r="B18" s="2" t="s">
        <v>33</v>
      </c>
      <c r="C18" s="2" t="s">
        <v>21</v>
      </c>
      <c r="D18" s="2" t="s">
        <v>34</v>
      </c>
      <c r="E18" s="2" t="s">
        <v>23</v>
      </c>
      <c r="F18" s="2" t="s">
        <v>16</v>
      </c>
      <c r="G18" s="3" t="s">
        <v>35</v>
      </c>
      <c r="H18" s="4">
        <v>1405013233.29</v>
      </c>
      <c r="I18" s="4">
        <v>5467562.0999999046</v>
      </c>
      <c r="J18" s="4">
        <v>1399545671.1900001</v>
      </c>
      <c r="K18" s="4">
        <v>1351528258.4000001</v>
      </c>
      <c r="L18" s="4">
        <v>1351528258.4000001</v>
      </c>
      <c r="M18" s="56">
        <f t="shared" si="4"/>
        <v>0.96569071393777961</v>
      </c>
      <c r="N18" s="56">
        <f t="shared" si="5"/>
        <v>0.96569071393777961</v>
      </c>
      <c r="O18" s="38">
        <f t="shared" si="6"/>
        <v>48017412.789999962</v>
      </c>
      <c r="P18" s="57">
        <f t="shared" si="7"/>
        <v>3.4309286062220397E-2</v>
      </c>
    </row>
    <row r="19" spans="1:16" x14ac:dyDescent="0.25">
      <c r="A19" s="48" t="s">
        <v>76</v>
      </c>
      <c r="B19" s="49"/>
      <c r="C19" s="49"/>
      <c r="D19" s="49"/>
      <c r="E19" s="49"/>
      <c r="F19" s="49"/>
      <c r="G19" s="50"/>
      <c r="H19" s="51">
        <f t="shared" ref="H19:I19" si="8">SUM(H13:H18)</f>
        <v>6961978745.9299994</v>
      </c>
      <c r="I19" s="51">
        <f t="shared" si="8"/>
        <v>5467562.0999999046</v>
      </c>
      <c r="J19" s="51">
        <f>SUM(J13:J18)</f>
        <v>6956511183.8299999</v>
      </c>
      <c r="K19" s="51">
        <f t="shared" ref="K19:L19" si="9">SUM(K13:K18)</f>
        <v>5934638490.2399998</v>
      </c>
      <c r="L19" s="51">
        <f t="shared" si="9"/>
        <v>5922986630.2399998</v>
      </c>
      <c r="M19" s="33">
        <f t="shared" ref="M19:M20" si="10">+K19/J19</f>
        <v>0.85310557740994031</v>
      </c>
      <c r="N19" s="33">
        <f t="shared" ref="N19:N20" si="11">+L19/J19</f>
        <v>0.85143061999348657</v>
      </c>
      <c r="O19" s="51">
        <f t="shared" ref="O19" si="12">SUM(O13:O18)</f>
        <v>1021872693.5899999</v>
      </c>
      <c r="P19" s="33">
        <f t="shared" ref="P19:P20" si="13">+O19/J19</f>
        <v>0.14689442259005961</v>
      </c>
    </row>
    <row r="20" spans="1:16" x14ac:dyDescent="0.25">
      <c r="A20" s="53" t="s">
        <v>77</v>
      </c>
      <c r="B20" s="54"/>
      <c r="C20" s="54"/>
      <c r="D20" s="54"/>
      <c r="E20" s="54"/>
      <c r="F20" s="54"/>
      <c r="G20" s="55"/>
      <c r="H20" s="35">
        <f t="shared" ref="H20:I20" si="14">+H12+H19</f>
        <v>7213857445.1499996</v>
      </c>
      <c r="I20" s="35">
        <f t="shared" si="14"/>
        <v>5489780.0999999046</v>
      </c>
      <c r="J20" s="35">
        <f>+J12+J19</f>
        <v>7208367665.0500002</v>
      </c>
      <c r="K20" s="35">
        <f>+K12+K19</f>
        <v>6149061401.3299999</v>
      </c>
      <c r="L20" s="35">
        <f>+L12+L19</f>
        <v>6137409541.3299999</v>
      </c>
      <c r="M20" s="36">
        <f t="shared" si="10"/>
        <v>0.85304491766477442</v>
      </c>
      <c r="N20" s="36">
        <f t="shared" si="11"/>
        <v>0.85142848235772228</v>
      </c>
      <c r="O20" s="35">
        <f>+O12+O19</f>
        <v>1059306263.7199999</v>
      </c>
      <c r="P20" s="36">
        <f t="shared" si="13"/>
        <v>0.1469550823352255</v>
      </c>
    </row>
  </sheetData>
  <mergeCells count="23">
    <mergeCell ref="O6:P6"/>
    <mergeCell ref="A9:G9"/>
    <mergeCell ref="A11:G11"/>
    <mergeCell ref="A12:G12"/>
    <mergeCell ref="A19:G19"/>
    <mergeCell ref="A20:G20"/>
    <mergeCell ref="H6:H7"/>
    <mergeCell ref="I6:I7"/>
    <mergeCell ref="F6:F7"/>
    <mergeCell ref="G6:G7"/>
    <mergeCell ref="J6:J7"/>
    <mergeCell ref="K6:K7"/>
    <mergeCell ref="L6:L7"/>
    <mergeCell ref="M6:N6"/>
    <mergeCell ref="A1:O1"/>
    <mergeCell ref="A2:O2"/>
    <mergeCell ref="A3:O3"/>
    <mergeCell ref="A4:O4"/>
    <mergeCell ref="A6:A7"/>
    <mergeCell ref="B6:B7"/>
    <mergeCell ref="C6:C7"/>
    <mergeCell ref="D6:D7"/>
    <mergeCell ref="E6:E7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Vigencia</vt:lpstr>
      <vt:lpstr>Reserva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Leydi Bibiana Patiño Amaya</dc:creator>
  <cp:lastModifiedBy>Leydi Bibiana Patiño Amaya</cp:lastModifiedBy>
  <dcterms:created xsi:type="dcterms:W3CDTF">2024-07-16T21:12:46Z</dcterms:created>
  <dcterms:modified xsi:type="dcterms:W3CDTF">2024-07-17T01:02:35Z</dcterms:modified>
</cp:coreProperties>
</file>