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2. Vigencia 2024\3. INFORMES\6. Publicación Página Web\"/>
    </mc:Choice>
  </mc:AlternateContent>
  <xr:revisionPtr revIDLastSave="0" documentId="13_ncr:1_{96B01997-6035-4856-83DA-F2F4ED78A3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igencia" sheetId="1" r:id="rId1"/>
    <sheet name="Reserva Presupuestal" sheetId="7" r:id="rId2"/>
    <sheet name="Decreto (2)" sheetId="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7" l="1"/>
  <c r="O8" i="7"/>
  <c r="N8" i="7"/>
  <c r="M8" i="7"/>
  <c r="O20" i="7"/>
  <c r="P20" i="7" s="1"/>
  <c r="N20" i="7"/>
  <c r="M20" i="7"/>
  <c r="O19" i="7"/>
  <c r="P19" i="7" s="1"/>
  <c r="N19" i="7"/>
  <c r="M19" i="7"/>
  <c r="O18" i="7"/>
  <c r="P18" i="7" s="1"/>
  <c r="N18" i="7"/>
  <c r="M18" i="7"/>
  <c r="O17" i="7"/>
  <c r="P17" i="7" s="1"/>
  <c r="N17" i="7"/>
  <c r="M17" i="7"/>
  <c r="O16" i="7"/>
  <c r="P16" i="7" s="1"/>
  <c r="N16" i="7"/>
  <c r="M16" i="7"/>
  <c r="O15" i="7"/>
  <c r="P15" i="7" s="1"/>
  <c r="N15" i="7"/>
  <c r="M15" i="7"/>
  <c r="O14" i="7"/>
  <c r="P14" i="7" s="1"/>
  <c r="N14" i="7"/>
  <c r="M14" i="7"/>
  <c r="O13" i="7"/>
  <c r="P13" i="7" s="1"/>
  <c r="N13" i="7"/>
  <c r="M13" i="7"/>
  <c r="O12" i="7"/>
  <c r="P12" i="7" s="1"/>
  <c r="N12" i="7"/>
  <c r="M12" i="7"/>
  <c r="O11" i="7"/>
  <c r="P11" i="7" s="1"/>
  <c r="N11" i="7"/>
  <c r="M11" i="7"/>
  <c r="O10" i="7"/>
  <c r="P10" i="7" s="1"/>
  <c r="N10" i="7"/>
  <c r="M10" i="7"/>
  <c r="O9" i="7"/>
  <c r="P9" i="7" s="1"/>
  <c r="N9" i="7"/>
  <c r="M9" i="7"/>
  <c r="L19" i="7"/>
  <c r="K19" i="7"/>
  <c r="J19" i="7"/>
  <c r="I19" i="7"/>
  <c r="H19" i="7"/>
  <c r="I11" i="7"/>
  <c r="H11" i="7"/>
  <c r="I9" i="7"/>
  <c r="I12" i="7" s="1"/>
  <c r="H9" i="7"/>
  <c r="L11" i="7"/>
  <c r="L12" i="7" s="1"/>
  <c r="K11" i="7"/>
  <c r="K12" i="7" s="1"/>
  <c r="J11" i="7"/>
  <c r="L9" i="7"/>
  <c r="K9" i="7"/>
  <c r="J9" i="7"/>
  <c r="J12" i="7" s="1"/>
  <c r="H12" i="7" l="1"/>
  <c r="H20" i="7" s="1"/>
  <c r="K20" i="7"/>
  <c r="I20" i="7"/>
  <c r="L20" i="7"/>
  <c r="J20" i="7"/>
  <c r="U28" i="1" l="1"/>
  <c r="T28" i="1"/>
  <c r="S28" i="1"/>
  <c r="V27" i="1"/>
  <c r="U27" i="1"/>
  <c r="T27" i="1"/>
  <c r="S27" i="1"/>
  <c r="X26" i="1"/>
  <c r="Y26" i="1" s="1"/>
  <c r="V26" i="1"/>
  <c r="W26" i="1" s="1"/>
  <c r="U26" i="1"/>
  <c r="T26" i="1"/>
  <c r="S26" i="1"/>
  <c r="X25" i="1"/>
  <c r="X27" i="1" s="1"/>
  <c r="W25" i="1"/>
  <c r="V25" i="1"/>
  <c r="U25" i="1"/>
  <c r="T25" i="1"/>
  <c r="S25" i="1"/>
  <c r="X24" i="1"/>
  <c r="Y24" i="1" s="1"/>
  <c r="V24" i="1"/>
  <c r="W24" i="1" s="1"/>
  <c r="U24" i="1"/>
  <c r="T24" i="1"/>
  <c r="S24" i="1"/>
  <c r="Y23" i="1"/>
  <c r="X23" i="1"/>
  <c r="V23" i="1"/>
  <c r="W23" i="1" s="1"/>
  <c r="U23" i="1"/>
  <c r="T23" i="1"/>
  <c r="S23" i="1"/>
  <c r="X22" i="1"/>
  <c r="Y22" i="1" s="1"/>
  <c r="V22" i="1"/>
  <c r="W22" i="1" s="1"/>
  <c r="U22" i="1"/>
  <c r="T22" i="1"/>
  <c r="S22" i="1"/>
  <c r="X21" i="1"/>
  <c r="Y21" i="1" s="1"/>
  <c r="W21" i="1"/>
  <c r="V21" i="1"/>
  <c r="U21" i="1"/>
  <c r="T21" i="1"/>
  <c r="S21" i="1"/>
  <c r="U20" i="1"/>
  <c r="T20" i="1"/>
  <c r="S20" i="1"/>
  <c r="U19" i="1"/>
  <c r="T19" i="1"/>
  <c r="S19" i="1"/>
  <c r="X18" i="1"/>
  <c r="Y18" i="1" s="1"/>
  <c r="V18" i="1"/>
  <c r="W18" i="1" s="1"/>
  <c r="U18" i="1"/>
  <c r="T18" i="1"/>
  <c r="S18" i="1"/>
  <c r="X17" i="1"/>
  <c r="X19" i="1" s="1"/>
  <c r="Y19" i="1" s="1"/>
  <c r="V17" i="1"/>
  <c r="W17" i="1" s="1"/>
  <c r="U17" i="1"/>
  <c r="T17" i="1"/>
  <c r="S17" i="1"/>
  <c r="U16" i="1"/>
  <c r="T16" i="1"/>
  <c r="S16" i="1"/>
  <c r="X15" i="1"/>
  <c r="Y15" i="1" s="1"/>
  <c r="V15" i="1"/>
  <c r="W15" i="1" s="1"/>
  <c r="U15" i="1"/>
  <c r="T15" i="1"/>
  <c r="S15" i="1"/>
  <c r="X14" i="1"/>
  <c r="Y14" i="1" s="1"/>
  <c r="V14" i="1"/>
  <c r="V16" i="1" s="1"/>
  <c r="W16" i="1" s="1"/>
  <c r="X13" i="1"/>
  <c r="Y13" i="1" s="1"/>
  <c r="V13" i="1"/>
  <c r="W13" i="1" s="1"/>
  <c r="U13" i="1"/>
  <c r="T13" i="1"/>
  <c r="S13" i="1"/>
  <c r="X12" i="1"/>
  <c r="Y12" i="1" s="1"/>
  <c r="W12" i="1"/>
  <c r="V12" i="1"/>
  <c r="U12" i="1"/>
  <c r="T12" i="1"/>
  <c r="S12" i="1"/>
  <c r="V11" i="1"/>
  <c r="U11" i="1"/>
  <c r="T11" i="1"/>
  <c r="S11" i="1"/>
  <c r="Y10" i="1"/>
  <c r="X10" i="1"/>
  <c r="V10" i="1"/>
  <c r="W10" i="1" s="1"/>
  <c r="U10" i="1"/>
  <c r="T10" i="1"/>
  <c r="S10" i="1"/>
  <c r="X9" i="1"/>
  <c r="Y9" i="1" s="1"/>
  <c r="V9" i="1"/>
  <c r="W9" i="1" s="1"/>
  <c r="U9" i="1"/>
  <c r="T9" i="1"/>
  <c r="S9" i="1"/>
  <c r="X8" i="1"/>
  <c r="Y8" i="1" s="1"/>
  <c r="V8" i="1"/>
  <c r="W8" i="1" s="1"/>
  <c r="U8" i="1"/>
  <c r="T8" i="1"/>
  <c r="S8" i="1"/>
  <c r="R27" i="1"/>
  <c r="R28" i="1" s="1"/>
  <c r="Q27" i="1"/>
  <c r="P27" i="1"/>
  <c r="P28" i="1" s="1"/>
  <c r="O27" i="1"/>
  <c r="N27" i="1"/>
  <c r="M27" i="1"/>
  <c r="L27" i="1"/>
  <c r="K27" i="1"/>
  <c r="J27" i="1"/>
  <c r="I27" i="1"/>
  <c r="R20" i="1"/>
  <c r="Q20" i="1"/>
  <c r="P20" i="1"/>
  <c r="O20" i="1"/>
  <c r="O28" i="1" s="1"/>
  <c r="R19" i="1"/>
  <c r="Q19" i="1"/>
  <c r="P19" i="1"/>
  <c r="O19" i="1"/>
  <c r="N19" i="1"/>
  <c r="M19" i="1"/>
  <c r="M20" i="1" s="1"/>
  <c r="L19" i="1"/>
  <c r="K19" i="1"/>
  <c r="J19" i="1"/>
  <c r="I19" i="1"/>
  <c r="R16" i="1"/>
  <c r="Q16" i="1"/>
  <c r="P16" i="1"/>
  <c r="O16" i="1"/>
  <c r="N16" i="1"/>
  <c r="M16" i="1"/>
  <c r="L16" i="1"/>
  <c r="K16" i="1"/>
  <c r="J16" i="1"/>
  <c r="I16" i="1"/>
  <c r="R13" i="1"/>
  <c r="Q13" i="1"/>
  <c r="P13" i="1"/>
  <c r="O13" i="1"/>
  <c r="N13" i="1"/>
  <c r="M13" i="1"/>
  <c r="L13" i="1"/>
  <c r="K13" i="1"/>
  <c r="J13" i="1"/>
  <c r="I13" i="1"/>
  <c r="R11" i="1"/>
  <c r="Q11" i="1"/>
  <c r="P11" i="1"/>
  <c r="O11" i="1"/>
  <c r="N11" i="1"/>
  <c r="N20" i="1" s="1"/>
  <c r="N28" i="1" s="1"/>
  <c r="M11" i="1"/>
  <c r="L11" i="1"/>
  <c r="K11" i="1"/>
  <c r="J11" i="1"/>
  <c r="I11" i="1"/>
  <c r="Y27" i="1" l="1"/>
  <c r="W11" i="1"/>
  <c r="X11" i="1"/>
  <c r="Y25" i="1"/>
  <c r="V19" i="1"/>
  <c r="W19" i="1" s="1"/>
  <c r="Y17" i="1"/>
  <c r="W14" i="1"/>
  <c r="W27" i="1"/>
  <c r="X16" i="1"/>
  <c r="Y16" i="1" s="1"/>
  <c r="J20" i="1"/>
  <c r="I28" i="1"/>
  <c r="J28" i="1"/>
  <c r="M28" i="1"/>
  <c r="K20" i="1"/>
  <c r="K28" i="1" s="1"/>
  <c r="Q28" i="1"/>
  <c r="I20" i="1"/>
  <c r="L20" i="1"/>
  <c r="L28" i="1" s="1"/>
  <c r="Y11" i="1" l="1"/>
  <c r="X20" i="1"/>
  <c r="V20" i="1"/>
  <c r="W20" i="1" l="1"/>
  <c r="V28" i="1"/>
  <c r="W28" i="1" s="1"/>
  <c r="Y20" i="1"/>
  <c r="X28" i="1"/>
  <c r="Y28" i="1" s="1"/>
  <c r="AB5" i="6" l="1"/>
  <c r="AA11" i="6"/>
  <c r="AA10" i="6"/>
  <c r="AA9" i="6"/>
  <c r="AA8" i="6"/>
  <c r="AA7" i="6"/>
  <c r="AA6" i="6"/>
  <c r="AA5" i="6"/>
</calcChain>
</file>

<file path=xl/sharedStrings.xml><?xml version="1.0" encoding="utf-8"?>
<sst xmlns="http://schemas.openxmlformats.org/spreadsheetml/2006/main" count="429" uniqueCount="118">
  <si>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</si>
  <si>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</si>
  <si>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</si>
  <si>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</si>
  <si>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</si>
  <si>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</si>
  <si>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</si>
  <si>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</si>
  <si>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</si>
  <si>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</si>
  <si>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</si>
  <si>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</si>
  <si>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</si>
  <si>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</si>
  <si>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</si>
  <si>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</si>
  <si>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</si>
  <si>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</si>
  <si>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</si>
  <si>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</si>
  <si>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</si>
  <si>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</si>
  <si>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</si>
  <si>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</si>
  <si>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</si>
  <si>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</si>
  <si>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</si>
  <si>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</si>
  <si>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</si>
  <si>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</si>
  <si>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</si>
  <si>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</si>
  <si>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</si>
  <si>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41-05-00</t>
  </si>
  <si>
    <t>CENTRO DE MEMORIA HISTORICA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</si>
  <si>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</si>
  <si>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</si>
  <si>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</si>
  <si>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</si>
  <si>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</si>
  <si>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</si>
  <si>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</si>
  <si>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</si>
  <si>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</si>
  <si>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</si>
  <si>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</si>
  <si>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</si>
  <si>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</si>
  <si>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</si>
  <si>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</si>
  <si>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</si>
  <si>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</si>
  <si>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</si>
  <si>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11</t>
  </si>
  <si>
    <t>SSF</t>
  </si>
  <si>
    <t>CUOTA DE FISCALIZACIÓN Y AUDITAJE</t>
  </si>
  <si>
    <t>C-4101-1500-15-53107A</t>
  </si>
  <si>
    <t>C</t>
  </si>
  <si>
    <t>4101</t>
  </si>
  <si>
    <t>1500</t>
  </si>
  <si>
    <t>15</t>
  </si>
  <si>
    <t>53107A</t>
  </si>
  <si>
    <t>5. CONVERGENCIA REGIONAL / A. DIÁLOGO, MEMORIA, CONVIVENCIA Y RECONCILIACIÓN PARA LA RECONSTRUCCIÓN DEL TEJIDO SOCIAL</t>
  </si>
  <si>
    <t>C-4101-1500-16-53107A</t>
  </si>
  <si>
    <t>16</t>
  </si>
  <si>
    <t>C-4101-1500-17-53107A</t>
  </si>
  <si>
    <t>17</t>
  </si>
  <si>
    <t>C-4101-1500-18-53107A</t>
  </si>
  <si>
    <t>18</t>
  </si>
  <si>
    <t>C-4101-1500-19-53107A</t>
  </si>
  <si>
    <t>19</t>
  </si>
  <si>
    <t>C-4199-1500-2-53105B</t>
  </si>
  <si>
    <t>4199</t>
  </si>
  <si>
    <t>2</t>
  </si>
  <si>
    <t>53105B</t>
  </si>
  <si>
    <t>5. CONVERGENCIA REGIONAL / B. ENTIDADES PÚBLICAS TERRITORIALES Y NACIONALES FORTALECIDAS</t>
  </si>
  <si>
    <t>Pagos</t>
  </si>
  <si>
    <t>Valor</t>
  </si>
  <si>
    <t>%</t>
  </si>
  <si>
    <t>APROPIACIÓN VIGENTE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</si>
  <si>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</si>
  <si>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</si>
  <si>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</si>
  <si>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</si>
  <si>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</si>
  <si>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</si>
  <si>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BLOQUEADA</t>
  </si>
  <si>
    <t>APROPIACIÓN DISPONIBLE</t>
  </si>
  <si>
    <t>% EJECUCIÓN*</t>
  </si>
  <si>
    <t>CDP por comprometer</t>
  </si>
  <si>
    <t>Compromisos por Obligar</t>
  </si>
  <si>
    <t>Comp.</t>
  </si>
  <si>
    <t>Oblig.</t>
  </si>
  <si>
    <t>EJECUCION PRESUPUESTO DE GASTOS A 31 DE JULIO DE 2024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</si>
  <si>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</si>
  <si>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</si>
  <si>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</si>
  <si>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</si>
  <si>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</si>
  <si>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</si>
  <si>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>TOTAL EJECUCION PRESUPUESTO DE GASTOS</t>
  </si>
  <si>
    <t>*Nota: El porcentaje de ejecución se calcula sobre apropiación vigente menos apropiación bloqueada.</t>
  </si>
  <si>
    <t>DIVULGACION DE ACCIONES DE MEMORIA HISTORICA A NIVEL NACIONAL  NACIONAL</t>
  </si>
  <si>
    <t>IMPLEMENTACION DE LAS ACCIONES DE MEMORIA HISTORICA A NIVEL   NACIONAL</t>
  </si>
  <si>
    <t>FORTALECIMIENTO DE PROCESOS DE MEMORIA HISTORICA A NIVEL  NACIONAL</t>
  </si>
  <si>
    <t>IMPLEMENTACION DE ACCIONES DEL MUSEO DE MEMORIA A NIVEL  NACIONAL</t>
  </si>
  <si>
    <t>CONSOLIDACION DEL ARCHIVO DE LOS DERECHOS HUMANOS, MEMORIA HISTORICA Y CONFLICTO ARMADO Y COLECCIONES DE DERECHOS HUMANOS Y DERECHO INTERNACIONAL HUMANITARIO.  NACIONAL</t>
  </si>
  <si>
    <t>CONSOLIDACION DE LA PLATAFORMA TECNOLOGICA PARA LA ADECUADA GESTION DE LA INFORMACION DEL CENTRO NACIONAL DE MEMORIA HISTORICA A NIVEL   NACIONAL</t>
  </si>
  <si>
    <t>RESERVA PRESUPUESTAL CONSTITUIDA</t>
  </si>
  <si>
    <t>CANCELACIONES</t>
  </si>
  <si>
    <t>RESERVA PRESUPUESTAL VIGENTE</t>
  </si>
  <si>
    <t>OBLIGACIÓN</t>
  </si>
  <si>
    <t>% EJECUCIÓN</t>
  </si>
  <si>
    <t>RESERVA POR OBLIGAR</t>
  </si>
  <si>
    <t>EJECUCION RESERVA PRESUPUESTAL A 31 DE JULIO DE 2024</t>
  </si>
  <si>
    <t>TOTAL TOTAL ADQUISICIÓN DE BIENES Y SERVICIOS</t>
  </si>
  <si>
    <t>TOTAL CNMH</t>
  </si>
  <si>
    <t>Obligaciones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</si>
</sst>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\ #,##0.00;\-&quot;$&quot;\ #,##0.00"/>
    <numFmt numFmtId="43" formatCode="_-* #,##0.00_-;\-* #,##0.00_-;_-* &quot;-&quot;??_-;_-@_-"/>
    <numFmt numFmtId="164" formatCode="[$-1240A]&quot;$&quot;\ #,##0.00;\-&quot;$&quot;\ #,##0.00"/>
    <numFmt numFmtId="165" formatCode="0.0%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1"/>
      <name val="Arial Narrow"/>
      <family val="2"/>
    </font>
    <font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theme="0" tint="-0.14996795556505021"/>
      </top>
      <bottom/>
      <diagonal/>
    </border>
    <border>
      <left style="thin">
        <color rgb="FFD3D3D3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theme="0" tint="-0.14996795556505021"/>
      </right>
      <top/>
      <bottom style="thin">
        <color rgb="FFD3D3D3"/>
      </bottom>
      <diagonal/>
    </border>
    <border>
      <left style="thin">
        <color theme="0" tint="-0.14996795556505021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theme="0" tint="-0.14996795556505021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9" fontId="1" fillId="0" borderId="0" xfId="2" applyFont="1" applyFill="1" applyBorder="1"/>
    <xf numFmtId="9" fontId="3" fillId="0" borderId="1" xfId="2" applyFont="1" applyFill="1" applyBorder="1" applyAlignment="1">
      <alignment horizontal="right" vertical="center" wrapText="1" readingOrder="1"/>
    </xf>
    <xf numFmtId="9" fontId="2" fillId="0" borderId="0" xfId="2" applyFont="1" applyFill="1" applyBorder="1" applyAlignment="1">
      <alignment horizontal="center" vertical="center" wrapText="1" readingOrder="1"/>
    </xf>
    <xf numFmtId="9" fontId="2" fillId="0" borderId="1" xfId="2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/>
    <xf numFmtId="0" fontId="6" fillId="3" borderId="0" xfId="0" applyFont="1" applyFill="1" applyAlignment="1">
      <alignment horizontal="center" vertical="center" wrapText="1" readingOrder="1"/>
    </xf>
    <xf numFmtId="165" fontId="6" fillId="3" borderId="8" xfId="2" applyNumberFormat="1" applyFont="1" applyFill="1" applyBorder="1" applyAlignment="1">
      <alignment horizontal="center" vertical="center" wrapText="1" readingOrder="1"/>
    </xf>
    <xf numFmtId="7" fontId="6" fillId="3" borderId="8" xfId="1" applyNumberFormat="1" applyFont="1" applyFill="1" applyBorder="1" applyAlignment="1">
      <alignment horizontal="right" vertical="center" wrapText="1" readingOrder="1"/>
    </xf>
    <xf numFmtId="7" fontId="6" fillId="4" borderId="8" xfId="1" applyNumberFormat="1" applyFont="1" applyFill="1" applyBorder="1" applyAlignment="1">
      <alignment horizontal="right" vertical="center" wrapText="1" readingOrder="1"/>
    </xf>
    <xf numFmtId="165" fontId="6" fillId="4" borderId="8" xfId="2" applyNumberFormat="1" applyFont="1" applyFill="1" applyBorder="1" applyAlignment="1">
      <alignment horizontal="center" vertical="center" wrapText="1" readingOrder="1"/>
    </xf>
    <xf numFmtId="7" fontId="6" fillId="5" borderId="8" xfId="1" applyNumberFormat="1" applyFont="1" applyFill="1" applyBorder="1" applyAlignment="1">
      <alignment horizontal="right" vertical="center" wrapText="1" readingOrder="1"/>
    </xf>
    <xf numFmtId="165" fontId="6" fillId="5" borderId="8" xfId="2" applyNumberFormat="1" applyFont="1" applyFill="1" applyBorder="1" applyAlignment="1">
      <alignment horizontal="center" vertical="center" wrapText="1" readingOrder="1"/>
    </xf>
    <xf numFmtId="165" fontId="8" fillId="0" borderId="8" xfId="2" applyNumberFormat="1" applyFont="1" applyFill="1" applyBorder="1" applyAlignment="1">
      <alignment horizontal="center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5" fontId="7" fillId="0" borderId="0" xfId="2" applyNumberFormat="1" applyFont="1" applyAlignment="1">
      <alignment horizontal="center"/>
    </xf>
    <xf numFmtId="164" fontId="6" fillId="3" borderId="8" xfId="0" applyNumberFormat="1" applyFont="1" applyFill="1" applyBorder="1" applyAlignment="1">
      <alignment vertical="center" wrapText="1" readingOrder="1"/>
    </xf>
    <xf numFmtId="9" fontId="6" fillId="3" borderId="1" xfId="2" applyFont="1" applyFill="1" applyBorder="1" applyAlignment="1">
      <alignment horizontal="center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165" fontId="6" fillId="3" borderId="1" xfId="2" applyNumberFormat="1" applyFont="1" applyFill="1" applyBorder="1" applyAlignment="1">
      <alignment horizontal="center" vertical="center" wrapText="1" readingOrder="1"/>
    </xf>
    <xf numFmtId="7" fontId="6" fillId="4" borderId="8" xfId="0" applyNumberFormat="1" applyFont="1" applyFill="1" applyBorder="1" applyAlignment="1">
      <alignment vertical="center" wrapText="1" readingOrder="1"/>
    </xf>
    <xf numFmtId="9" fontId="6" fillId="4" borderId="8" xfId="2" applyFont="1" applyFill="1" applyBorder="1" applyAlignment="1">
      <alignment horizontal="center" vertical="center" wrapText="1" readingOrder="1"/>
    </xf>
    <xf numFmtId="9" fontId="8" fillId="0" borderId="1" xfId="2" applyFont="1" applyBorder="1" applyAlignment="1">
      <alignment horizontal="center" vertical="center" wrapText="1" readingOrder="1"/>
    </xf>
    <xf numFmtId="165" fontId="8" fillId="0" borderId="1" xfId="2" applyNumberFormat="1" applyFont="1" applyBorder="1" applyAlignment="1">
      <alignment horizontal="center" vertical="center" wrapText="1" readingOrder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164" fontId="10" fillId="0" borderId="1" xfId="0" applyNumberFormat="1" applyFont="1" applyBorder="1" applyAlignment="1">
      <alignment horizontal="right" vertical="center" wrapText="1" readingOrder="1"/>
    </xf>
    <xf numFmtId="7" fontId="9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right" vertical="center" wrapText="1" readingOrder="1"/>
    </xf>
    <xf numFmtId="0" fontId="6" fillId="3" borderId="15" xfId="0" applyFont="1" applyFill="1" applyBorder="1" applyAlignment="1">
      <alignment horizontal="right" vertical="center" wrapText="1" readingOrder="1"/>
    </xf>
    <xf numFmtId="0" fontId="6" fillId="3" borderId="16" xfId="0" applyFont="1" applyFill="1" applyBorder="1" applyAlignment="1">
      <alignment horizontal="right" vertical="center" wrapText="1" readingOrder="1"/>
    </xf>
    <xf numFmtId="0" fontId="6" fillId="3" borderId="17" xfId="0" applyFont="1" applyFill="1" applyBorder="1" applyAlignment="1">
      <alignment horizontal="right" vertical="center" wrapText="1" readingOrder="1"/>
    </xf>
    <xf numFmtId="43" fontId="6" fillId="3" borderId="4" xfId="1" applyFont="1" applyFill="1" applyBorder="1" applyAlignment="1">
      <alignment horizontal="center" vertical="center" wrapText="1" readingOrder="1"/>
    </xf>
    <xf numFmtId="43" fontId="6" fillId="3" borderId="12" xfId="1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6" fillId="3" borderId="12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13" xfId="0" applyFont="1" applyFill="1" applyBorder="1" applyAlignment="1">
      <alignment horizontal="center" vertical="center" wrapText="1" readingOrder="1"/>
    </xf>
    <xf numFmtId="0" fontId="6" fillId="3" borderId="7" xfId="0" applyFont="1" applyFill="1" applyBorder="1" applyAlignment="1">
      <alignment horizontal="center" vertical="center" wrapText="1" readingOrder="1"/>
    </xf>
    <xf numFmtId="0" fontId="6" fillId="3" borderId="14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11" xfId="0" applyFont="1" applyFill="1" applyBorder="1" applyAlignment="1">
      <alignment horizontal="center" vertical="center" wrapText="1" readingOrder="1"/>
    </xf>
    <xf numFmtId="0" fontId="6" fillId="4" borderId="8" xfId="0" applyFont="1" applyFill="1" applyBorder="1" applyAlignment="1">
      <alignment horizontal="right" vertical="center" wrapText="1" readingOrder="1"/>
    </xf>
    <xf numFmtId="0" fontId="6" fillId="5" borderId="8" xfId="0" applyFont="1" applyFill="1" applyBorder="1" applyAlignment="1">
      <alignment horizontal="right" vertical="center" wrapText="1" readingOrder="1"/>
    </xf>
    <xf numFmtId="165" fontId="5" fillId="3" borderId="8" xfId="2" applyNumberFormat="1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 vertical="center" wrapText="1" readingOrder="1"/>
    </xf>
    <xf numFmtId="0" fontId="6" fillId="4" borderId="16" xfId="0" applyFont="1" applyFill="1" applyBorder="1" applyAlignment="1">
      <alignment horizontal="right" vertical="center" wrapText="1" readingOrder="1"/>
    </xf>
    <xf numFmtId="0" fontId="6" fillId="4" borderId="17" xfId="0" applyFont="1" applyFill="1" applyBorder="1" applyAlignment="1">
      <alignment horizontal="right" vertical="center" wrapText="1" readingOrder="1"/>
    </xf>
    <xf numFmtId="165" fontId="6" fillId="3" borderId="18" xfId="2" applyNumberFormat="1" applyFont="1" applyFill="1" applyBorder="1" applyAlignment="1">
      <alignment horizontal="center" vertical="center" wrapText="1" readingOrder="1"/>
    </xf>
    <xf numFmtId="165" fontId="6" fillId="3" borderId="19" xfId="2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3" name="Imagen 2">
          <a:extLst>
            <a:ext uri="{FF2B5EF4-FFF2-40B4-BE49-F238E27FC236}">
              <a16:creationId xmlns:a16="http://schemas.microsoft.com/office/drawing/2014/main" id="{01B427D7-E5D5-432D-91B1-ACBB405B744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DB3BF79C-F8FA-49AE-985B-378D92F8C55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78441</xdr:colOff>
      <xdr:row>0</xdr:row>
      <xdr:rowOff>22411</xdr:rowOff>
    </xdr:from>
    <xdr:ext cx="1928159" cy="574489"/>
    <xdr:pic>
      <xdr:nvPicPr>
        <xdr:cNvPr id="3" name="Imagen 2">
          <a:extLst>
            <a:ext uri="{FF2B5EF4-FFF2-40B4-BE49-F238E27FC236}">
              <a16:creationId xmlns:a16="http://schemas.microsoft.com/office/drawing/2014/main" id="{846C91EF-5857-4C87-8461-0D936134637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78441" y="22411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9"/>
  <sheetViews>
    <sheetView showGridLines="0" tabSelected="1" topLeftCell="D1" zoomScaleNormal="100" workbookViewId="0">
      <selection activeCell="I11" sqref="I11"/>
    </sheetView>
  </sheetViews>
  <sheetFormatPr baseColWidth="10" defaultColWidth="10.85546875" defaultRowHeight="16.5" x14ac:dyDescent="0.3"/>
  <cols>
    <col min="1" max="5" width="5.42578125" style="32" customWidth="1"/>
    <col min="6" max="6" width="8" style="32" customWidth="1"/>
    <col min="7" max="7" width="9.5703125" style="32" customWidth="1"/>
    <col min="8" max="8" width="27.5703125" style="32" customWidth="1"/>
    <col min="9" max="18" width="18.85546875" style="32" customWidth="1"/>
    <col min="19" max="19" width="11.85546875" style="32" customWidth="1"/>
    <col min="20" max="20" width="6.42578125" style="32" customWidth="1"/>
    <col min="21" max="21" width="10.85546875" style="32"/>
    <col min="22" max="22" width="14.5703125" style="32" bestFit="1" customWidth="1"/>
    <col min="23" max="23" width="10.85546875" style="32"/>
    <col min="24" max="24" width="14.5703125" style="32" bestFit="1" customWidth="1"/>
    <col min="25" max="16384" width="10.85546875" style="32"/>
  </cols>
  <sheetData>
    <row r="1" spans="1:25" x14ac:dyDescent="0.3">
      <c r="A1" s="37" t="s">
        <v>80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2" spans="1:25" x14ac:dyDescent="0.3">
      <c r="A2" s="37" t="s">
        <v>93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14.45" customHeight="1" x14ac:dyDescent="0.3">
      <c r="A3" s="38" t="s">
        <v>81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ht="14.45" customHeight="1" x14ac:dyDescent="0.3">
      <c r="A4" s="38" t="s">
        <v>82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  <c r="T5" s="13"/>
      <c r="U5" s="13"/>
      <c r="V5" s="13"/>
      <c r="W5" s="13"/>
      <c r="X5" s="13"/>
      <c r="Y5" s="13"/>
    </row>
    <row r="6" spans="1:25" ht="14.45" customHeight="1" x14ac:dyDescent="0.3">
      <c r="A6" s="39" t="s">
        <v>9</v>
      </c>
      <c r="B6" s="39" t="s">
        <v>10</v>
      </c>
      <c r="C6" s="39" t="s">
        <v>11</v>
      </c>
      <c r="D6" s="39" t="s">
        <v>12</v>
      </c>
      <c r="E6" s="39" t="s">
        <v>13</v>
      </c>
      <c r="F6" s="39" t="s">
        <v>19</v>
      </c>
      <c r="G6" s="39" t="s">
        <v>20</v>
      </c>
      <c r="H6" s="55" t="s">
        <v>21</v>
      </c>
      <c r="I6" s="47" t="s">
        <v>83</v>
      </c>
      <c r="J6" s="47" t="s">
        <v>84</v>
      </c>
      <c r="K6" s="47" t="s">
        <v>85</v>
      </c>
      <c r="L6" s="47" t="s">
        <v>79</v>
      </c>
      <c r="M6" s="47" t="s">
        <v>86</v>
      </c>
      <c r="N6" s="49" t="s">
        <v>27</v>
      </c>
      <c r="O6" s="47" t="s">
        <v>87</v>
      </c>
      <c r="P6" s="51" t="s">
        <v>29</v>
      </c>
      <c r="Q6" s="39" t="s">
        <v>30</v>
      </c>
      <c r="R6" s="53" t="s">
        <v>32</v>
      </c>
      <c r="S6" s="59" t="s">
        <v>88</v>
      </c>
      <c r="T6" s="59"/>
      <c r="U6" s="59"/>
      <c r="V6" s="41" t="s">
        <v>89</v>
      </c>
      <c r="W6" s="42"/>
      <c r="X6" s="42" t="s">
        <v>90</v>
      </c>
      <c r="Y6" s="42"/>
    </row>
    <row r="7" spans="1:25" ht="14.45" customHeight="1" x14ac:dyDescent="0.3">
      <c r="A7" s="40"/>
      <c r="B7" s="40"/>
      <c r="C7" s="40"/>
      <c r="D7" s="40"/>
      <c r="E7" s="40"/>
      <c r="F7" s="40"/>
      <c r="G7" s="40"/>
      <c r="H7" s="56"/>
      <c r="I7" s="48"/>
      <c r="J7" s="48"/>
      <c r="K7" s="48"/>
      <c r="L7" s="48"/>
      <c r="M7" s="48"/>
      <c r="N7" s="50"/>
      <c r="O7" s="48"/>
      <c r="P7" s="52"/>
      <c r="Q7" s="40"/>
      <c r="R7" s="54"/>
      <c r="S7" s="15" t="s">
        <v>91</v>
      </c>
      <c r="T7" s="15" t="s">
        <v>92</v>
      </c>
      <c r="U7" s="15" t="s">
        <v>76</v>
      </c>
      <c r="V7" s="14" t="s">
        <v>77</v>
      </c>
      <c r="W7" s="14" t="s">
        <v>78</v>
      </c>
      <c r="X7" s="14" t="s">
        <v>77</v>
      </c>
      <c r="Y7" s="14" t="s">
        <v>78</v>
      </c>
    </row>
    <row r="8" spans="1:25" x14ac:dyDescent="0.3">
      <c r="A8" s="33" t="s">
        <v>35</v>
      </c>
      <c r="B8" s="33" t="s">
        <v>36</v>
      </c>
      <c r="C8" s="33" t="s">
        <v>36</v>
      </c>
      <c r="D8" s="33" t="s">
        <v>36</v>
      </c>
      <c r="E8" s="33"/>
      <c r="F8" s="33" t="s">
        <v>38</v>
      </c>
      <c r="G8" s="33" t="s">
        <v>39</v>
      </c>
      <c r="H8" s="34" t="s">
        <v>40</v>
      </c>
      <c r="I8" s="35">
        <v>8141000000</v>
      </c>
      <c r="J8" s="35">
        <v>0</v>
      </c>
      <c r="K8" s="35">
        <v>0</v>
      </c>
      <c r="L8" s="35">
        <v>8141000000</v>
      </c>
      <c r="M8" s="35">
        <v>0</v>
      </c>
      <c r="N8" s="35">
        <v>8141000000</v>
      </c>
      <c r="O8" s="35">
        <v>0</v>
      </c>
      <c r="P8" s="35">
        <v>4794039411</v>
      </c>
      <c r="Q8" s="35">
        <v>4794039411</v>
      </c>
      <c r="R8" s="35">
        <v>4794039411</v>
      </c>
      <c r="S8" s="21">
        <f t="shared" ref="S8:U23" si="0">+P8/($L8-$M8)</f>
        <v>0.58887598710232159</v>
      </c>
      <c r="T8" s="21">
        <f t="shared" si="0"/>
        <v>0.58887598710232159</v>
      </c>
      <c r="U8" s="21">
        <f t="shared" si="0"/>
        <v>0.58887598710232159</v>
      </c>
      <c r="V8" s="22">
        <f>+N8-P8</f>
        <v>3346960589</v>
      </c>
      <c r="W8" s="21">
        <f>+V8/L8</f>
        <v>0.41112401289767841</v>
      </c>
      <c r="X8" s="22">
        <f>+P8-Q8</f>
        <v>0</v>
      </c>
      <c r="Y8" s="21">
        <f>+X8/L8</f>
        <v>0</v>
      </c>
    </row>
    <row r="9" spans="1:25" ht="25.5" x14ac:dyDescent="0.3">
      <c r="A9" s="33" t="s">
        <v>35</v>
      </c>
      <c r="B9" s="33" t="s">
        <v>36</v>
      </c>
      <c r="C9" s="33" t="s">
        <v>36</v>
      </c>
      <c r="D9" s="33" t="s">
        <v>41</v>
      </c>
      <c r="E9" s="33"/>
      <c r="F9" s="33" t="s">
        <v>38</v>
      </c>
      <c r="G9" s="33" t="s">
        <v>39</v>
      </c>
      <c r="H9" s="34" t="s">
        <v>42</v>
      </c>
      <c r="I9" s="35">
        <v>3018000000</v>
      </c>
      <c r="J9" s="35">
        <v>0</v>
      </c>
      <c r="K9" s="35">
        <v>0</v>
      </c>
      <c r="L9" s="35">
        <v>3018000000</v>
      </c>
      <c r="M9" s="35">
        <v>0</v>
      </c>
      <c r="N9" s="35">
        <v>3018000000</v>
      </c>
      <c r="O9" s="35">
        <v>0</v>
      </c>
      <c r="P9" s="35">
        <v>1818163482</v>
      </c>
      <c r="Q9" s="35">
        <v>1818163482</v>
      </c>
      <c r="R9" s="35">
        <v>1818163482</v>
      </c>
      <c r="S9" s="21">
        <f t="shared" si="0"/>
        <v>0.60243985487077534</v>
      </c>
      <c r="T9" s="21">
        <f t="shared" si="0"/>
        <v>0.60243985487077534</v>
      </c>
      <c r="U9" s="21">
        <f t="shared" si="0"/>
        <v>0.60243985487077534</v>
      </c>
      <c r="V9" s="22">
        <f>+N9-P9</f>
        <v>1199836518</v>
      </c>
      <c r="W9" s="21">
        <f>+V9/L9</f>
        <v>0.39756014512922466</v>
      </c>
      <c r="X9" s="22">
        <f>+P9-Q9</f>
        <v>0</v>
      </c>
      <c r="Y9" s="21">
        <f>+X9/L9</f>
        <v>0</v>
      </c>
    </row>
    <row r="10" spans="1:25" ht="25.5" x14ac:dyDescent="0.3">
      <c r="A10" s="33" t="s">
        <v>35</v>
      </c>
      <c r="B10" s="33" t="s">
        <v>36</v>
      </c>
      <c r="C10" s="33" t="s">
        <v>36</v>
      </c>
      <c r="D10" s="33" t="s">
        <v>43</v>
      </c>
      <c r="E10" s="33"/>
      <c r="F10" s="33" t="s">
        <v>38</v>
      </c>
      <c r="G10" s="33" t="s">
        <v>39</v>
      </c>
      <c r="H10" s="34" t="s">
        <v>44</v>
      </c>
      <c r="I10" s="35">
        <v>1132000000</v>
      </c>
      <c r="J10" s="35">
        <v>0</v>
      </c>
      <c r="K10" s="35">
        <v>0</v>
      </c>
      <c r="L10" s="35">
        <v>1132000000</v>
      </c>
      <c r="M10" s="35">
        <v>0</v>
      </c>
      <c r="N10" s="35">
        <v>1132000000</v>
      </c>
      <c r="O10" s="35">
        <v>0</v>
      </c>
      <c r="P10" s="35">
        <v>568743460</v>
      </c>
      <c r="Q10" s="35">
        <v>568743460</v>
      </c>
      <c r="R10" s="35">
        <v>568743460</v>
      </c>
      <c r="S10" s="21">
        <f t="shared" si="0"/>
        <v>0.50242355123674909</v>
      </c>
      <c r="T10" s="21">
        <f t="shared" si="0"/>
        <v>0.50242355123674909</v>
      </c>
      <c r="U10" s="21">
        <f t="shared" si="0"/>
        <v>0.50242355123674909</v>
      </c>
      <c r="V10" s="22">
        <f>+N10-P10</f>
        <v>563256540</v>
      </c>
      <c r="W10" s="21">
        <f>+V10/L10</f>
        <v>0.49757644876325086</v>
      </c>
      <c r="X10" s="22">
        <f>+P10-Q10</f>
        <v>0</v>
      </c>
      <c r="Y10" s="21">
        <f>+X10/L10</f>
        <v>0</v>
      </c>
    </row>
    <row r="11" spans="1:25" x14ac:dyDescent="0.3">
      <c r="A11" s="43" t="s">
        <v>94</v>
      </c>
      <c r="B11" s="43"/>
      <c r="C11" s="43"/>
      <c r="D11" s="43"/>
      <c r="E11" s="43"/>
      <c r="F11" s="43"/>
      <c r="G11" s="43"/>
      <c r="H11" s="43"/>
      <c r="I11" s="16">
        <f>SUM(I8:I10)</f>
        <v>12291000000</v>
      </c>
      <c r="J11" s="16">
        <f t="shared" ref="J11:R11" si="1">SUM(J8:J10)</f>
        <v>0</v>
      </c>
      <c r="K11" s="16">
        <f t="shared" si="1"/>
        <v>0</v>
      </c>
      <c r="L11" s="16">
        <f t="shared" si="1"/>
        <v>12291000000</v>
      </c>
      <c r="M11" s="16">
        <f t="shared" si="1"/>
        <v>0</v>
      </c>
      <c r="N11" s="16">
        <f t="shared" si="1"/>
        <v>12291000000</v>
      </c>
      <c r="O11" s="16">
        <f t="shared" si="1"/>
        <v>0</v>
      </c>
      <c r="P11" s="16">
        <f t="shared" si="1"/>
        <v>7180946353</v>
      </c>
      <c r="Q11" s="16">
        <f t="shared" si="1"/>
        <v>7180946353</v>
      </c>
      <c r="R11" s="16">
        <f t="shared" si="1"/>
        <v>7180946353</v>
      </c>
      <c r="S11" s="15">
        <f t="shared" si="0"/>
        <v>0.58424427247579525</v>
      </c>
      <c r="T11" s="15">
        <f t="shared" si="0"/>
        <v>0.58424427247579525</v>
      </c>
      <c r="U11" s="15">
        <f t="shared" si="0"/>
        <v>0.58424427247579525</v>
      </c>
      <c r="V11" s="16">
        <f t="shared" ref="V11:X11" si="2">SUM(V8:V10)</f>
        <v>5110053647</v>
      </c>
      <c r="W11" s="15">
        <f t="shared" ref="W11" si="3">+V11/L11</f>
        <v>0.4157557275242047</v>
      </c>
      <c r="X11" s="16">
        <f t="shared" si="2"/>
        <v>0</v>
      </c>
      <c r="Y11" s="15">
        <f t="shared" ref="Y11" si="4">+X11/L11</f>
        <v>0</v>
      </c>
    </row>
    <row r="12" spans="1:25" x14ac:dyDescent="0.3">
      <c r="A12" s="33" t="s">
        <v>35</v>
      </c>
      <c r="B12" s="33" t="s">
        <v>41</v>
      </c>
      <c r="C12" s="33"/>
      <c r="D12" s="33"/>
      <c r="E12" s="33"/>
      <c r="F12" s="33" t="s">
        <v>38</v>
      </c>
      <c r="G12" s="33" t="s">
        <v>39</v>
      </c>
      <c r="H12" s="34" t="s">
        <v>45</v>
      </c>
      <c r="I12" s="35">
        <v>3358515000</v>
      </c>
      <c r="J12" s="35">
        <v>0</v>
      </c>
      <c r="K12" s="35">
        <v>0</v>
      </c>
      <c r="L12" s="35">
        <v>3358515000</v>
      </c>
      <c r="M12" s="35">
        <v>0</v>
      </c>
      <c r="N12" s="35">
        <v>3178829615.8099999</v>
      </c>
      <c r="O12" s="35">
        <v>179685384.19</v>
      </c>
      <c r="P12" s="35">
        <v>2879619405.5900002</v>
      </c>
      <c r="Q12" s="35">
        <v>1680644961.4200001</v>
      </c>
      <c r="R12" s="35">
        <v>1680644961.4200001</v>
      </c>
      <c r="S12" s="21">
        <f t="shared" si="0"/>
        <v>0.85740852894508446</v>
      </c>
      <c r="T12" s="21">
        <f t="shared" si="0"/>
        <v>0.50041311752962248</v>
      </c>
      <c r="U12" s="21">
        <f t="shared" si="0"/>
        <v>0.50041311752962248</v>
      </c>
      <c r="V12" s="22">
        <f>+N12-P12</f>
        <v>299210210.21999979</v>
      </c>
      <c r="W12" s="21">
        <f>+V12/L12</f>
        <v>8.9090032416112422E-2</v>
      </c>
      <c r="X12" s="22">
        <f>+P12-Q12</f>
        <v>1198974444.1700001</v>
      </c>
      <c r="Y12" s="21">
        <f>+X12/L12</f>
        <v>0.35699541141546193</v>
      </c>
    </row>
    <row r="13" spans="1:25" x14ac:dyDescent="0.3">
      <c r="A13" s="44" t="s">
        <v>95</v>
      </c>
      <c r="B13" s="45"/>
      <c r="C13" s="45"/>
      <c r="D13" s="45"/>
      <c r="E13" s="45"/>
      <c r="F13" s="45"/>
      <c r="G13" s="45"/>
      <c r="H13" s="46"/>
      <c r="I13" s="16">
        <f t="shared" ref="I13:R13" si="5">+I12</f>
        <v>3358515000</v>
      </c>
      <c r="J13" s="16">
        <f t="shared" si="5"/>
        <v>0</v>
      </c>
      <c r="K13" s="16">
        <f t="shared" si="5"/>
        <v>0</v>
      </c>
      <c r="L13" s="16">
        <f t="shared" si="5"/>
        <v>3358515000</v>
      </c>
      <c r="M13" s="16">
        <f t="shared" si="5"/>
        <v>0</v>
      </c>
      <c r="N13" s="16">
        <f t="shared" si="5"/>
        <v>3178829615.8099999</v>
      </c>
      <c r="O13" s="16">
        <f t="shared" si="5"/>
        <v>179685384.19</v>
      </c>
      <c r="P13" s="16">
        <f t="shared" si="5"/>
        <v>2879619405.5900002</v>
      </c>
      <c r="Q13" s="16">
        <f t="shared" si="5"/>
        <v>1680644961.4200001</v>
      </c>
      <c r="R13" s="16">
        <f t="shared" si="5"/>
        <v>1680644961.4200001</v>
      </c>
      <c r="S13" s="15">
        <f t="shared" si="0"/>
        <v>0.85740852894508446</v>
      </c>
      <c r="T13" s="15">
        <f t="shared" si="0"/>
        <v>0.50041311752962248</v>
      </c>
      <c r="U13" s="15">
        <f t="shared" si="0"/>
        <v>0.50041311752962248</v>
      </c>
      <c r="V13" s="16">
        <f t="shared" ref="V13:X13" si="6">+V12</f>
        <v>299210210.21999979</v>
      </c>
      <c r="W13" s="15">
        <f t="shared" ref="W13" si="7">+V13/L13</f>
        <v>8.9090032416112422E-2</v>
      </c>
      <c r="X13" s="16">
        <f t="shared" si="6"/>
        <v>1198974444.1700001</v>
      </c>
      <c r="Y13" s="15">
        <f t="shared" ref="Y13" si="8">+X13/L13</f>
        <v>0.35699541141546193</v>
      </c>
    </row>
    <row r="14" spans="1:25" ht="38.25" x14ac:dyDescent="0.3">
      <c r="A14" s="33" t="s">
        <v>35</v>
      </c>
      <c r="B14" s="33" t="s">
        <v>43</v>
      </c>
      <c r="C14" s="33" t="s">
        <v>43</v>
      </c>
      <c r="D14" s="33" t="s">
        <v>36</v>
      </c>
      <c r="E14" s="33" t="s">
        <v>46</v>
      </c>
      <c r="F14" s="33" t="s">
        <v>38</v>
      </c>
      <c r="G14" s="33" t="s">
        <v>39</v>
      </c>
      <c r="H14" s="34" t="s">
        <v>47</v>
      </c>
      <c r="I14" s="35">
        <v>1092000000</v>
      </c>
      <c r="J14" s="35">
        <v>0</v>
      </c>
      <c r="K14" s="35">
        <v>0</v>
      </c>
      <c r="L14" s="35">
        <v>1092000000</v>
      </c>
      <c r="M14" s="35">
        <v>1092000000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21">
        <v>0</v>
      </c>
      <c r="T14" s="21">
        <v>0</v>
      </c>
      <c r="U14" s="21">
        <v>0</v>
      </c>
      <c r="V14" s="22">
        <f>+N14-P14</f>
        <v>0</v>
      </c>
      <c r="W14" s="21">
        <f>+V14/L14</f>
        <v>0</v>
      </c>
      <c r="X14" s="22">
        <f>+P14-Q14</f>
        <v>0</v>
      </c>
      <c r="Y14" s="21">
        <f>+X14/L14</f>
        <v>0</v>
      </c>
    </row>
    <row r="15" spans="1:25" ht="38.25" x14ac:dyDescent="0.3">
      <c r="A15" s="33" t="s">
        <v>35</v>
      </c>
      <c r="B15" s="33" t="s">
        <v>43</v>
      </c>
      <c r="C15" s="33" t="s">
        <v>48</v>
      </c>
      <c r="D15" s="33" t="s">
        <v>41</v>
      </c>
      <c r="E15" s="33" t="s">
        <v>49</v>
      </c>
      <c r="F15" s="33" t="s">
        <v>38</v>
      </c>
      <c r="G15" s="33" t="s">
        <v>39</v>
      </c>
      <c r="H15" s="34" t="s">
        <v>50</v>
      </c>
      <c r="I15" s="35">
        <v>103000000</v>
      </c>
      <c r="J15" s="35">
        <v>0</v>
      </c>
      <c r="K15" s="35">
        <v>0</v>
      </c>
      <c r="L15" s="35">
        <v>103000000</v>
      </c>
      <c r="M15" s="35">
        <v>0</v>
      </c>
      <c r="N15" s="35">
        <v>103000000</v>
      </c>
      <c r="O15" s="35">
        <v>0</v>
      </c>
      <c r="P15" s="35">
        <v>13088833</v>
      </c>
      <c r="Q15" s="35">
        <v>13088833</v>
      </c>
      <c r="R15" s="35">
        <v>13088833</v>
      </c>
      <c r="S15" s="21">
        <f t="shared" si="0"/>
        <v>0.12707604854368931</v>
      </c>
      <c r="T15" s="21">
        <f t="shared" si="0"/>
        <v>0.12707604854368931</v>
      </c>
      <c r="U15" s="21">
        <f t="shared" si="0"/>
        <v>0.12707604854368931</v>
      </c>
      <c r="V15" s="22">
        <f>+N15-P15</f>
        <v>89911167</v>
      </c>
      <c r="W15" s="21">
        <f>+V15/L15</f>
        <v>0.87292395145631063</v>
      </c>
      <c r="X15" s="22">
        <f>+P15-Q15</f>
        <v>0</v>
      </c>
      <c r="Y15" s="21">
        <f>+X15/L15</f>
        <v>0</v>
      </c>
    </row>
    <row r="16" spans="1:25" x14ac:dyDescent="0.3">
      <c r="A16" s="43" t="s">
        <v>96</v>
      </c>
      <c r="B16" s="43"/>
      <c r="C16" s="43"/>
      <c r="D16" s="43"/>
      <c r="E16" s="43"/>
      <c r="F16" s="43"/>
      <c r="G16" s="43"/>
      <c r="H16" s="43"/>
      <c r="I16" s="16">
        <f t="shared" ref="I16:R16" si="9">+I14+I15</f>
        <v>1195000000</v>
      </c>
      <c r="J16" s="16">
        <f t="shared" si="9"/>
        <v>0</v>
      </c>
      <c r="K16" s="16">
        <f t="shared" si="9"/>
        <v>0</v>
      </c>
      <c r="L16" s="16">
        <f t="shared" si="9"/>
        <v>1195000000</v>
      </c>
      <c r="M16" s="16">
        <f t="shared" si="9"/>
        <v>1092000000</v>
      </c>
      <c r="N16" s="16">
        <f t="shared" si="9"/>
        <v>103000000</v>
      </c>
      <c r="O16" s="16">
        <f t="shared" si="9"/>
        <v>0</v>
      </c>
      <c r="P16" s="16">
        <f t="shared" si="9"/>
        <v>13088833</v>
      </c>
      <c r="Q16" s="16">
        <f t="shared" si="9"/>
        <v>13088833</v>
      </c>
      <c r="R16" s="16">
        <f t="shared" si="9"/>
        <v>13088833</v>
      </c>
      <c r="S16" s="15">
        <f t="shared" si="0"/>
        <v>0.12707604854368931</v>
      </c>
      <c r="T16" s="15">
        <f t="shared" si="0"/>
        <v>0.12707604854368931</v>
      </c>
      <c r="U16" s="15">
        <f t="shared" si="0"/>
        <v>0.12707604854368931</v>
      </c>
      <c r="V16" s="16">
        <f>+V14+V15</f>
        <v>89911167</v>
      </c>
      <c r="W16" s="15">
        <f t="shared" ref="W16" si="10">+V16/L16</f>
        <v>7.5239470292887023E-2</v>
      </c>
      <c r="X16" s="16">
        <f>+X14+X15</f>
        <v>0</v>
      </c>
      <c r="Y16" s="15">
        <f t="shared" ref="Y16" si="11">+X16/L16</f>
        <v>0</v>
      </c>
    </row>
    <row r="17" spans="1:25" x14ac:dyDescent="0.3">
      <c r="A17" s="33" t="s">
        <v>35</v>
      </c>
      <c r="B17" s="33" t="s">
        <v>51</v>
      </c>
      <c r="C17" s="33" t="s">
        <v>36</v>
      </c>
      <c r="D17" s="33"/>
      <c r="E17" s="33"/>
      <c r="F17" s="33" t="s">
        <v>38</v>
      </c>
      <c r="G17" s="33" t="s">
        <v>39</v>
      </c>
      <c r="H17" s="34" t="s">
        <v>52</v>
      </c>
      <c r="I17" s="35">
        <v>1000000</v>
      </c>
      <c r="J17" s="35">
        <v>0</v>
      </c>
      <c r="K17" s="35">
        <v>0</v>
      </c>
      <c r="L17" s="35">
        <v>1000000</v>
      </c>
      <c r="M17" s="35">
        <v>0</v>
      </c>
      <c r="N17" s="35">
        <v>261000</v>
      </c>
      <c r="O17" s="35">
        <v>739000</v>
      </c>
      <c r="P17" s="35">
        <v>261000</v>
      </c>
      <c r="Q17" s="35">
        <v>261000</v>
      </c>
      <c r="R17" s="35">
        <v>261000</v>
      </c>
      <c r="S17" s="21">
        <f t="shared" si="0"/>
        <v>0.26100000000000001</v>
      </c>
      <c r="T17" s="21">
        <f t="shared" si="0"/>
        <v>0.26100000000000001</v>
      </c>
      <c r="U17" s="21">
        <f t="shared" si="0"/>
        <v>0.26100000000000001</v>
      </c>
      <c r="V17" s="22">
        <f>+N17-P17</f>
        <v>0</v>
      </c>
      <c r="W17" s="21">
        <f>+V17/L17</f>
        <v>0</v>
      </c>
      <c r="X17" s="22">
        <f>+P17-Q17</f>
        <v>0</v>
      </c>
      <c r="Y17" s="21">
        <f>+X17/L17</f>
        <v>0</v>
      </c>
    </row>
    <row r="18" spans="1:25" x14ac:dyDescent="0.3">
      <c r="A18" s="33" t="s">
        <v>35</v>
      </c>
      <c r="B18" s="33" t="s">
        <v>51</v>
      </c>
      <c r="C18" s="33" t="s">
        <v>48</v>
      </c>
      <c r="D18" s="33" t="s">
        <v>36</v>
      </c>
      <c r="E18" s="33"/>
      <c r="F18" s="33" t="s">
        <v>53</v>
      </c>
      <c r="G18" s="33" t="s">
        <v>54</v>
      </c>
      <c r="H18" s="34" t="s">
        <v>55</v>
      </c>
      <c r="I18" s="35">
        <v>166532067</v>
      </c>
      <c r="J18" s="35">
        <v>0</v>
      </c>
      <c r="K18" s="35">
        <v>0</v>
      </c>
      <c r="L18" s="35">
        <v>166532067</v>
      </c>
      <c r="M18" s="35">
        <v>0</v>
      </c>
      <c r="N18" s="35">
        <v>0</v>
      </c>
      <c r="O18" s="35">
        <v>166532067</v>
      </c>
      <c r="P18" s="35">
        <v>0</v>
      </c>
      <c r="Q18" s="35">
        <v>0</v>
      </c>
      <c r="R18" s="35">
        <v>0</v>
      </c>
      <c r="S18" s="21">
        <f t="shared" si="0"/>
        <v>0</v>
      </c>
      <c r="T18" s="21">
        <f t="shared" si="0"/>
        <v>0</v>
      </c>
      <c r="U18" s="21">
        <f t="shared" si="0"/>
        <v>0</v>
      </c>
      <c r="V18" s="22">
        <f>+N18-P18</f>
        <v>0</v>
      </c>
      <c r="W18" s="21">
        <f>+V18/L18</f>
        <v>0</v>
      </c>
      <c r="X18" s="22">
        <f>+P18-Q18</f>
        <v>0</v>
      </c>
      <c r="Y18" s="21">
        <f>+X18/L18</f>
        <v>0</v>
      </c>
    </row>
    <row r="19" spans="1:25" x14ac:dyDescent="0.3">
      <c r="A19" s="43" t="s">
        <v>97</v>
      </c>
      <c r="B19" s="43"/>
      <c r="C19" s="43"/>
      <c r="D19" s="43"/>
      <c r="E19" s="43"/>
      <c r="F19" s="43"/>
      <c r="G19" s="43"/>
      <c r="H19" s="43"/>
      <c r="I19" s="16">
        <f>+I17+I18</f>
        <v>167532067</v>
      </c>
      <c r="J19" s="16">
        <f t="shared" ref="J19:R19" si="12">+J17+J18</f>
        <v>0</v>
      </c>
      <c r="K19" s="16">
        <f t="shared" si="12"/>
        <v>0</v>
      </c>
      <c r="L19" s="16">
        <f t="shared" si="12"/>
        <v>167532067</v>
      </c>
      <c r="M19" s="16">
        <f t="shared" si="12"/>
        <v>0</v>
      </c>
      <c r="N19" s="16">
        <f t="shared" si="12"/>
        <v>261000</v>
      </c>
      <c r="O19" s="16">
        <f t="shared" si="12"/>
        <v>167271067</v>
      </c>
      <c r="P19" s="16">
        <f t="shared" si="12"/>
        <v>261000</v>
      </c>
      <c r="Q19" s="16">
        <f t="shared" si="12"/>
        <v>261000</v>
      </c>
      <c r="R19" s="16">
        <f t="shared" si="12"/>
        <v>261000</v>
      </c>
      <c r="S19" s="15">
        <f t="shared" si="0"/>
        <v>1.5579107013584451E-3</v>
      </c>
      <c r="T19" s="15">
        <f t="shared" si="0"/>
        <v>1.5579107013584451E-3</v>
      </c>
      <c r="U19" s="15">
        <f t="shared" si="0"/>
        <v>1.5579107013584451E-3</v>
      </c>
      <c r="V19" s="16">
        <f t="shared" ref="V19" si="13">+V17+V18</f>
        <v>0</v>
      </c>
      <c r="W19" s="15">
        <f t="shared" ref="W19:W28" si="14">+V19/L19</f>
        <v>0</v>
      </c>
      <c r="X19" s="16">
        <f t="shared" ref="X19" si="15">+X17+X18</f>
        <v>0</v>
      </c>
      <c r="Y19" s="15">
        <f t="shared" ref="Y19:Y28" si="16">+X19/L19</f>
        <v>0</v>
      </c>
    </row>
    <row r="20" spans="1:25" x14ac:dyDescent="0.3">
      <c r="A20" s="57" t="s">
        <v>98</v>
      </c>
      <c r="B20" s="57"/>
      <c r="C20" s="57"/>
      <c r="D20" s="57"/>
      <c r="E20" s="57"/>
      <c r="F20" s="57"/>
      <c r="G20" s="57"/>
      <c r="H20" s="57"/>
      <c r="I20" s="17">
        <f>+I11+I13+I16+I19</f>
        <v>17012047067</v>
      </c>
      <c r="J20" s="17">
        <f t="shared" ref="J20:R20" si="17">+J11+J13+J16+J19</f>
        <v>0</v>
      </c>
      <c r="K20" s="17">
        <f t="shared" si="17"/>
        <v>0</v>
      </c>
      <c r="L20" s="17">
        <f t="shared" si="17"/>
        <v>17012047067</v>
      </c>
      <c r="M20" s="17">
        <f t="shared" si="17"/>
        <v>1092000000</v>
      </c>
      <c r="N20" s="17">
        <f t="shared" si="17"/>
        <v>15573090615.809999</v>
      </c>
      <c r="O20" s="17">
        <f t="shared" si="17"/>
        <v>346956451.19</v>
      </c>
      <c r="P20" s="17">
        <f t="shared" si="17"/>
        <v>10073915591.59</v>
      </c>
      <c r="Q20" s="17">
        <f t="shared" si="17"/>
        <v>8874941147.4200001</v>
      </c>
      <c r="R20" s="17">
        <f t="shared" si="17"/>
        <v>8874941147.4200001</v>
      </c>
      <c r="S20" s="18">
        <f t="shared" si="0"/>
        <v>0.63278177188758433</v>
      </c>
      <c r="T20" s="18">
        <f t="shared" si="0"/>
        <v>0.55746952945990302</v>
      </c>
      <c r="U20" s="18">
        <f t="shared" si="0"/>
        <v>0.55746952945990302</v>
      </c>
      <c r="V20" s="17">
        <f t="shared" ref="V20:X20" si="18">+V11+V13+V16+V19</f>
        <v>5499175024.2199993</v>
      </c>
      <c r="W20" s="18">
        <f t="shared" si="14"/>
        <v>0.3232518110584886</v>
      </c>
      <c r="X20" s="17">
        <f t="shared" si="18"/>
        <v>1198974444.1700001</v>
      </c>
      <c r="Y20" s="18">
        <f t="shared" si="16"/>
        <v>7.0477964200779397E-2</v>
      </c>
    </row>
    <row r="21" spans="1:25" ht="51" x14ac:dyDescent="0.3">
      <c r="A21" s="33" t="s">
        <v>57</v>
      </c>
      <c r="B21" s="33" t="s">
        <v>58</v>
      </c>
      <c r="C21" s="33" t="s">
        <v>59</v>
      </c>
      <c r="D21" s="33" t="s">
        <v>60</v>
      </c>
      <c r="E21" s="33" t="s">
        <v>61</v>
      </c>
      <c r="F21" s="33" t="s">
        <v>53</v>
      </c>
      <c r="G21" s="33" t="s">
        <v>39</v>
      </c>
      <c r="H21" s="34" t="s">
        <v>62</v>
      </c>
      <c r="I21" s="35">
        <v>5313014625</v>
      </c>
      <c r="J21" s="35">
        <v>0</v>
      </c>
      <c r="K21" s="35">
        <v>0</v>
      </c>
      <c r="L21" s="35">
        <v>5313014625</v>
      </c>
      <c r="M21" s="35">
        <v>218533318</v>
      </c>
      <c r="N21" s="35">
        <v>5023110059</v>
      </c>
      <c r="O21" s="35">
        <v>71371248</v>
      </c>
      <c r="P21" s="35">
        <v>4342552574</v>
      </c>
      <c r="Q21" s="35">
        <v>1460385032.98</v>
      </c>
      <c r="R21" s="35">
        <v>1460385032.98</v>
      </c>
      <c r="S21" s="21">
        <f t="shared" si="0"/>
        <v>0.85240327961026707</v>
      </c>
      <c r="T21" s="21">
        <f t="shared" si="0"/>
        <v>0.28666020051410901</v>
      </c>
      <c r="U21" s="21">
        <f t="shared" si="0"/>
        <v>0.28666020051410901</v>
      </c>
      <c r="V21" s="22">
        <f t="shared" ref="V21:V26" si="19">+N21-P21</f>
        <v>680557485</v>
      </c>
      <c r="W21" s="21">
        <f t="shared" si="14"/>
        <v>0.12809252995421597</v>
      </c>
      <c r="X21" s="22">
        <f t="shared" ref="X21:X26" si="20">+P21-Q21</f>
        <v>2882167541.02</v>
      </c>
      <c r="Y21" s="21">
        <f t="shared" si="16"/>
        <v>0.54247310509144331</v>
      </c>
    </row>
    <row r="22" spans="1:25" ht="51" x14ac:dyDescent="0.3">
      <c r="A22" s="33" t="s">
        <v>57</v>
      </c>
      <c r="B22" s="33" t="s">
        <v>58</v>
      </c>
      <c r="C22" s="33" t="s">
        <v>59</v>
      </c>
      <c r="D22" s="33" t="s">
        <v>64</v>
      </c>
      <c r="E22" s="33" t="s">
        <v>61</v>
      </c>
      <c r="F22" s="33" t="s">
        <v>53</v>
      </c>
      <c r="G22" s="33" t="s">
        <v>39</v>
      </c>
      <c r="H22" s="34" t="s">
        <v>62</v>
      </c>
      <c r="I22" s="35">
        <v>10802532581</v>
      </c>
      <c r="J22" s="35">
        <v>0</v>
      </c>
      <c r="K22" s="35">
        <v>0</v>
      </c>
      <c r="L22" s="35">
        <v>10802532581</v>
      </c>
      <c r="M22" s="35">
        <v>221784077</v>
      </c>
      <c r="N22" s="35">
        <v>10180613472</v>
      </c>
      <c r="O22" s="35">
        <v>400135032</v>
      </c>
      <c r="P22" s="35">
        <v>9782598055</v>
      </c>
      <c r="Q22" s="35">
        <v>3583064171.9400001</v>
      </c>
      <c r="R22" s="35">
        <v>3583064171.9400001</v>
      </c>
      <c r="S22" s="21">
        <f t="shared" si="0"/>
        <v>0.92456578580444826</v>
      </c>
      <c r="T22" s="21">
        <f t="shared" si="0"/>
        <v>0.33863995260689167</v>
      </c>
      <c r="U22" s="21">
        <f t="shared" si="0"/>
        <v>0.33863995260689167</v>
      </c>
      <c r="V22" s="22">
        <f t="shared" si="19"/>
        <v>398015417</v>
      </c>
      <c r="W22" s="21">
        <f t="shared" si="14"/>
        <v>3.6844639348743845E-2</v>
      </c>
      <c r="X22" s="22">
        <f t="shared" si="20"/>
        <v>6199533883.0599995</v>
      </c>
      <c r="Y22" s="21">
        <f t="shared" si="16"/>
        <v>0.57389633741665635</v>
      </c>
    </row>
    <row r="23" spans="1:25" ht="51" x14ac:dyDescent="0.3">
      <c r="A23" s="33" t="s">
        <v>57</v>
      </c>
      <c r="B23" s="33" t="s">
        <v>58</v>
      </c>
      <c r="C23" s="33" t="s">
        <v>59</v>
      </c>
      <c r="D23" s="33" t="s">
        <v>66</v>
      </c>
      <c r="E23" s="33" t="s">
        <v>61</v>
      </c>
      <c r="F23" s="33" t="s">
        <v>53</v>
      </c>
      <c r="G23" s="33" t="s">
        <v>39</v>
      </c>
      <c r="H23" s="34" t="s">
        <v>62</v>
      </c>
      <c r="I23" s="35">
        <v>6366631320</v>
      </c>
      <c r="J23" s="35">
        <v>0</v>
      </c>
      <c r="K23" s="35">
        <v>0</v>
      </c>
      <c r="L23" s="35">
        <v>6366631320</v>
      </c>
      <c r="M23" s="35">
        <v>458693313</v>
      </c>
      <c r="N23" s="35">
        <v>5883966733</v>
      </c>
      <c r="O23" s="35">
        <v>23971274</v>
      </c>
      <c r="P23" s="35">
        <v>5588949195</v>
      </c>
      <c r="Q23" s="35">
        <v>1950594357.98</v>
      </c>
      <c r="R23" s="35">
        <v>1950594357.98</v>
      </c>
      <c r="S23" s="21">
        <f t="shared" si="0"/>
        <v>0.94600674353352265</v>
      </c>
      <c r="T23" s="21">
        <f t="shared" si="0"/>
        <v>0.33016500099846091</v>
      </c>
      <c r="U23" s="21">
        <f t="shared" si="0"/>
        <v>0.33016500099846091</v>
      </c>
      <c r="V23" s="22">
        <f t="shared" si="19"/>
        <v>295017538</v>
      </c>
      <c r="W23" s="21">
        <f t="shared" si="14"/>
        <v>4.6338090455032031E-2</v>
      </c>
      <c r="X23" s="22">
        <f t="shared" si="20"/>
        <v>3638354837.02</v>
      </c>
      <c r="Y23" s="21">
        <f t="shared" si="16"/>
        <v>0.57147251884847639</v>
      </c>
    </row>
    <row r="24" spans="1:25" ht="51" x14ac:dyDescent="0.3">
      <c r="A24" s="33" t="s">
        <v>57</v>
      </c>
      <c r="B24" s="33" t="s">
        <v>58</v>
      </c>
      <c r="C24" s="33" t="s">
        <v>59</v>
      </c>
      <c r="D24" s="33" t="s">
        <v>68</v>
      </c>
      <c r="E24" s="33" t="s">
        <v>61</v>
      </c>
      <c r="F24" s="33" t="s">
        <v>53</v>
      </c>
      <c r="G24" s="33" t="s">
        <v>39</v>
      </c>
      <c r="H24" s="34" t="s">
        <v>62</v>
      </c>
      <c r="I24" s="35">
        <v>6900000000</v>
      </c>
      <c r="J24" s="35">
        <v>0</v>
      </c>
      <c r="K24" s="35">
        <v>0</v>
      </c>
      <c r="L24" s="35">
        <v>6900000000</v>
      </c>
      <c r="M24" s="35">
        <v>377065404</v>
      </c>
      <c r="N24" s="35">
        <v>5901001936</v>
      </c>
      <c r="O24" s="35">
        <v>621932660</v>
      </c>
      <c r="P24" s="35">
        <v>4778610934</v>
      </c>
      <c r="Q24" s="35">
        <v>1489567090.98</v>
      </c>
      <c r="R24" s="35">
        <v>1489567090.98</v>
      </c>
      <c r="S24" s="21">
        <f t="shared" ref="S24:U27" si="21">+P24/($L24-$M24)</f>
        <v>0.73258605673132826</v>
      </c>
      <c r="T24" s="21">
        <f t="shared" si="21"/>
        <v>0.22835842810587642</v>
      </c>
      <c r="U24" s="21">
        <f t="shared" si="21"/>
        <v>0.22835842810587642</v>
      </c>
      <c r="V24" s="22">
        <f t="shared" si="19"/>
        <v>1122391002</v>
      </c>
      <c r="W24" s="21">
        <f t="shared" si="14"/>
        <v>0.16266536260869566</v>
      </c>
      <c r="X24" s="22">
        <f t="shared" si="20"/>
        <v>3289043843.02</v>
      </c>
      <c r="Y24" s="21">
        <f t="shared" si="16"/>
        <v>0.47667302072753626</v>
      </c>
    </row>
    <row r="25" spans="1:25" ht="51" x14ac:dyDescent="0.3">
      <c r="A25" s="33" t="s">
        <v>57</v>
      </c>
      <c r="B25" s="33" t="s">
        <v>58</v>
      </c>
      <c r="C25" s="33" t="s">
        <v>59</v>
      </c>
      <c r="D25" s="33" t="s">
        <v>70</v>
      </c>
      <c r="E25" s="33" t="s">
        <v>61</v>
      </c>
      <c r="F25" s="33" t="s">
        <v>53</v>
      </c>
      <c r="G25" s="33" t="s">
        <v>39</v>
      </c>
      <c r="H25" s="34" t="s">
        <v>62</v>
      </c>
      <c r="I25" s="35">
        <v>5267612000</v>
      </c>
      <c r="J25" s="35">
        <v>0</v>
      </c>
      <c r="K25" s="35">
        <v>0</v>
      </c>
      <c r="L25" s="35">
        <v>5267612000</v>
      </c>
      <c r="M25" s="35">
        <v>375466881</v>
      </c>
      <c r="N25" s="35">
        <v>4805069504</v>
      </c>
      <c r="O25" s="35">
        <v>87075615</v>
      </c>
      <c r="P25" s="35">
        <v>4162126924</v>
      </c>
      <c r="Q25" s="35">
        <v>1671501768.98</v>
      </c>
      <c r="R25" s="35">
        <v>1671501768.98</v>
      </c>
      <c r="S25" s="21">
        <f t="shared" si="21"/>
        <v>0.85077748569543199</v>
      </c>
      <c r="T25" s="21">
        <f t="shared" si="21"/>
        <v>0.34167052046110818</v>
      </c>
      <c r="U25" s="21">
        <f t="shared" si="21"/>
        <v>0.34167052046110818</v>
      </c>
      <c r="V25" s="22">
        <f t="shared" si="19"/>
        <v>642942580</v>
      </c>
      <c r="W25" s="21">
        <f t="shared" si="14"/>
        <v>0.12205579682026695</v>
      </c>
      <c r="X25" s="22">
        <f t="shared" si="20"/>
        <v>2490625155.02</v>
      </c>
      <c r="Y25" s="21">
        <f t="shared" si="16"/>
        <v>0.47281864249303102</v>
      </c>
    </row>
    <row r="26" spans="1:25" ht="38.25" x14ac:dyDescent="0.3">
      <c r="A26" s="33" t="s">
        <v>57</v>
      </c>
      <c r="B26" s="33" t="s">
        <v>72</v>
      </c>
      <c r="C26" s="33" t="s">
        <v>59</v>
      </c>
      <c r="D26" s="33" t="s">
        <v>73</v>
      </c>
      <c r="E26" s="33" t="s">
        <v>74</v>
      </c>
      <c r="F26" s="33" t="s">
        <v>53</v>
      </c>
      <c r="G26" s="33" t="s">
        <v>39</v>
      </c>
      <c r="H26" s="34" t="s">
        <v>75</v>
      </c>
      <c r="I26" s="35">
        <v>4093510624</v>
      </c>
      <c r="J26" s="35">
        <v>0</v>
      </c>
      <c r="K26" s="35">
        <v>0</v>
      </c>
      <c r="L26" s="35">
        <v>4093510624</v>
      </c>
      <c r="M26" s="35">
        <v>536784001</v>
      </c>
      <c r="N26" s="35">
        <v>3501891390.1599998</v>
      </c>
      <c r="O26" s="35">
        <v>54835232.840000004</v>
      </c>
      <c r="P26" s="35">
        <v>1820114651.1600001</v>
      </c>
      <c r="Q26" s="35">
        <v>419372133</v>
      </c>
      <c r="R26" s="35">
        <v>419372133</v>
      </c>
      <c r="S26" s="21">
        <f t="shared" si="21"/>
        <v>0.51173869798989047</v>
      </c>
      <c r="T26" s="21">
        <f t="shared" si="21"/>
        <v>0.11790957738727506</v>
      </c>
      <c r="U26" s="21">
        <f t="shared" si="21"/>
        <v>0.11790957738727506</v>
      </c>
      <c r="V26" s="22">
        <f t="shared" si="19"/>
        <v>1681776738.9999998</v>
      </c>
      <c r="W26" s="21">
        <f t="shared" si="14"/>
        <v>0.41083971521652995</v>
      </c>
      <c r="X26" s="22">
        <f t="shared" si="20"/>
        <v>1400742518.1600001</v>
      </c>
      <c r="Y26" s="21">
        <f t="shared" si="16"/>
        <v>0.34218612013549771</v>
      </c>
    </row>
    <row r="27" spans="1:25" x14ac:dyDescent="0.3">
      <c r="A27" s="57" t="s">
        <v>99</v>
      </c>
      <c r="B27" s="57"/>
      <c r="C27" s="57"/>
      <c r="D27" s="57"/>
      <c r="E27" s="57"/>
      <c r="F27" s="57"/>
      <c r="G27" s="57"/>
      <c r="H27" s="57"/>
      <c r="I27" s="17">
        <f t="shared" ref="I27:R27" si="22">SUM(I21:I26)</f>
        <v>38743301150</v>
      </c>
      <c r="J27" s="17">
        <f t="shared" si="22"/>
        <v>0</v>
      </c>
      <c r="K27" s="17">
        <f t="shared" si="22"/>
        <v>0</v>
      </c>
      <c r="L27" s="17">
        <f t="shared" si="22"/>
        <v>38743301150</v>
      </c>
      <c r="M27" s="17">
        <f t="shared" si="22"/>
        <v>2188326994</v>
      </c>
      <c r="N27" s="17">
        <f t="shared" si="22"/>
        <v>35295653094.160004</v>
      </c>
      <c r="O27" s="17">
        <f t="shared" si="22"/>
        <v>1259321061.8399999</v>
      </c>
      <c r="P27" s="17">
        <f t="shared" si="22"/>
        <v>30474952333.16</v>
      </c>
      <c r="Q27" s="17">
        <f t="shared" si="22"/>
        <v>10574484555.859999</v>
      </c>
      <c r="R27" s="17">
        <f t="shared" si="22"/>
        <v>10574484555.859999</v>
      </c>
      <c r="S27" s="18">
        <f t="shared" si="21"/>
        <v>0.83367456924211647</v>
      </c>
      <c r="T27" s="18">
        <f t="shared" si="21"/>
        <v>0.28927621479727789</v>
      </c>
      <c r="U27" s="18">
        <f t="shared" si="21"/>
        <v>0.28927621479727789</v>
      </c>
      <c r="V27" s="17">
        <f t="shared" ref="V27" si="23">SUM(V21:V26)</f>
        <v>4820700761</v>
      </c>
      <c r="W27" s="18">
        <f t="shared" si="14"/>
        <v>0.12442669101262167</v>
      </c>
      <c r="X27" s="17">
        <f t="shared" ref="X27" si="24">SUM(X21:X26)</f>
        <v>19900467777.299999</v>
      </c>
      <c r="Y27" s="18">
        <f t="shared" si="16"/>
        <v>0.51364925513839443</v>
      </c>
    </row>
    <row r="28" spans="1:25" x14ac:dyDescent="0.3">
      <c r="A28" s="58" t="s">
        <v>100</v>
      </c>
      <c r="B28" s="58"/>
      <c r="C28" s="58"/>
      <c r="D28" s="58"/>
      <c r="E28" s="58"/>
      <c r="F28" s="58"/>
      <c r="G28" s="58"/>
      <c r="H28" s="58"/>
      <c r="I28" s="19">
        <f>SUM(I27,I20)</f>
        <v>55755348217</v>
      </c>
      <c r="J28" s="19">
        <f t="shared" ref="J28:R28" si="25">SUM(J27,J20)</f>
        <v>0</v>
      </c>
      <c r="K28" s="19">
        <f t="shared" si="25"/>
        <v>0</v>
      </c>
      <c r="L28" s="19">
        <f t="shared" si="25"/>
        <v>55755348217</v>
      </c>
      <c r="M28" s="19">
        <f t="shared" si="25"/>
        <v>3280326994</v>
      </c>
      <c r="N28" s="19">
        <f t="shared" si="25"/>
        <v>50868743709.970001</v>
      </c>
      <c r="O28" s="19">
        <f t="shared" si="25"/>
        <v>1606277513.03</v>
      </c>
      <c r="P28" s="19">
        <f t="shared" si="25"/>
        <v>40548867924.75</v>
      </c>
      <c r="Q28" s="19">
        <f t="shared" si="25"/>
        <v>19449425703.279999</v>
      </c>
      <c r="R28" s="19">
        <f t="shared" si="25"/>
        <v>19449425703.279999</v>
      </c>
      <c r="S28" s="20">
        <f>+P28/($L28-$M28)</f>
        <v>0.77272704192785113</v>
      </c>
      <c r="T28" s="20">
        <f>+Q28/($L28-$M28)</f>
        <v>0.37064159765894944</v>
      </c>
      <c r="U28" s="20">
        <f>+R28/($L28-$M28)</f>
        <v>0.37064159765894944</v>
      </c>
      <c r="V28" s="19">
        <f>SUM(V27,V20)</f>
        <v>10319875785.219999</v>
      </c>
      <c r="W28" s="20">
        <f t="shared" si="14"/>
        <v>0.18509212327138572</v>
      </c>
      <c r="X28" s="19">
        <f t="shared" ref="X28" si="26">SUM(X27,X20)</f>
        <v>21099442221.470001</v>
      </c>
      <c r="Y28" s="20">
        <f t="shared" si="16"/>
        <v>0.37842902781901572</v>
      </c>
    </row>
    <row r="29" spans="1:25" x14ac:dyDescent="0.3">
      <c r="A29" s="32" t="s">
        <v>101</v>
      </c>
      <c r="P29" s="36"/>
    </row>
  </sheetData>
  <mergeCells count="32">
    <mergeCell ref="A19:H19"/>
    <mergeCell ref="A20:H20"/>
    <mergeCell ref="A27:H27"/>
    <mergeCell ref="A28:H28"/>
    <mergeCell ref="S6:U6"/>
    <mergeCell ref="L6:L7"/>
    <mergeCell ref="A11:H11"/>
    <mergeCell ref="A13:H13"/>
    <mergeCell ref="A16:H16"/>
    <mergeCell ref="M6:M7"/>
    <mergeCell ref="N6:N7"/>
    <mergeCell ref="G6:G7"/>
    <mergeCell ref="H6:H7"/>
    <mergeCell ref="I6:I7"/>
    <mergeCell ref="J6:J7"/>
    <mergeCell ref="K6:K7"/>
    <mergeCell ref="A1:Y1"/>
    <mergeCell ref="A2:Y2"/>
    <mergeCell ref="A3:Y3"/>
    <mergeCell ref="A4:Y4"/>
    <mergeCell ref="A6:A7"/>
    <mergeCell ref="B6:B7"/>
    <mergeCell ref="C6:C7"/>
    <mergeCell ref="D6:D7"/>
    <mergeCell ref="E6:E7"/>
    <mergeCell ref="F6:F7"/>
    <mergeCell ref="V6:W6"/>
    <mergeCell ref="X6:Y6"/>
    <mergeCell ref="O6:O7"/>
    <mergeCell ref="P6:P7"/>
    <mergeCell ref="Q6:Q7"/>
    <mergeCell ref="R6:R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C20C5-60E9-4CA9-9E90-1F4B14F824B6}">
  <dimension ref="A1:Q21"/>
  <sheetViews>
    <sheetView showGridLines="0" topLeftCell="H1" workbookViewId="0">
      <selection activeCell="K11" sqref="K11"/>
    </sheetView>
  </sheetViews>
  <sheetFormatPr baseColWidth="10" defaultColWidth="11.42578125" defaultRowHeight="16.5" x14ac:dyDescent="0.3"/>
  <cols>
    <col min="1" max="4" width="5.42578125" style="32" customWidth="1"/>
    <col min="5" max="5" width="8" style="32" customWidth="1"/>
    <col min="6" max="6" width="9.5703125" style="32" customWidth="1"/>
    <col min="7" max="7" width="27.5703125" style="32" customWidth="1"/>
    <col min="8" max="8" width="15.140625" style="32" customWidth="1"/>
    <col min="9" max="9" width="17.85546875" style="32" customWidth="1"/>
    <col min="10" max="12" width="18.85546875" style="32" customWidth="1"/>
    <col min="13" max="13" width="16.85546875" style="32" customWidth="1"/>
    <col min="14" max="14" width="11.7109375" style="32" customWidth="1"/>
    <col min="15" max="15" width="13" style="32" bestFit="1" customWidth="1"/>
    <col min="16" max="16" width="11.42578125" style="32"/>
    <col min="17" max="17" width="14.85546875" style="32" bestFit="1" customWidth="1"/>
    <col min="18" max="16384" width="11.42578125" style="32"/>
  </cols>
  <sheetData>
    <row r="1" spans="1:17" x14ac:dyDescent="0.3">
      <c r="A1" s="37" t="s">
        <v>80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7" x14ac:dyDescent="0.3">
      <c r="A2" s="37" t="s">
        <v>114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7" ht="14.45" customHeight="1" x14ac:dyDescent="0.3">
      <c r="A3" s="38" t="s">
        <v>81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7" ht="14.45" customHeight="1" x14ac:dyDescent="0.3">
      <c r="A4" s="38" t="s">
        <v>82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7" x14ac:dyDescent="0.3">
      <c r="A5" s="12" t="s">
        <v>1</v>
      </c>
      <c r="B5" s="12" t="s">
        <v>1</v>
      </c>
      <c r="C5" s="12" t="s">
        <v>1</v>
      </c>
      <c r="D5" s="12" t="s">
        <v>1</v>
      </c>
      <c r="E5" s="12" t="s">
        <v>1</v>
      </c>
      <c r="F5" s="12" t="s">
        <v>1</v>
      </c>
      <c r="G5" s="12" t="s">
        <v>1</v>
      </c>
      <c r="H5" s="12"/>
      <c r="I5" s="12"/>
      <c r="J5" s="12" t="s">
        <v>1</v>
      </c>
      <c r="K5" s="12" t="s">
        <v>1</v>
      </c>
      <c r="L5" s="23"/>
      <c r="M5" s="23"/>
      <c r="N5" s="13"/>
      <c r="O5" s="23"/>
    </row>
    <row r="6" spans="1:17" ht="30" customHeight="1" x14ac:dyDescent="0.3">
      <c r="A6" s="39" t="s">
        <v>9</v>
      </c>
      <c r="B6" s="39" t="s">
        <v>10</v>
      </c>
      <c r="C6" s="39" t="s">
        <v>11</v>
      </c>
      <c r="D6" s="39" t="s">
        <v>12</v>
      </c>
      <c r="E6" s="39" t="s">
        <v>19</v>
      </c>
      <c r="F6" s="39" t="s">
        <v>20</v>
      </c>
      <c r="G6" s="55" t="s">
        <v>21</v>
      </c>
      <c r="H6" s="47" t="s">
        <v>108</v>
      </c>
      <c r="I6" s="47" t="s">
        <v>109</v>
      </c>
      <c r="J6" s="47" t="s">
        <v>110</v>
      </c>
      <c r="K6" s="47" t="s">
        <v>111</v>
      </c>
      <c r="L6" s="47" t="s">
        <v>32</v>
      </c>
      <c r="M6" s="63" t="s">
        <v>112</v>
      </c>
      <c r="N6" s="64"/>
      <c r="O6" s="63" t="s">
        <v>113</v>
      </c>
      <c r="P6" s="64"/>
    </row>
    <row r="7" spans="1:17" x14ac:dyDescent="0.3">
      <c r="A7" s="40"/>
      <c r="B7" s="40"/>
      <c r="C7" s="40"/>
      <c r="D7" s="40"/>
      <c r="E7" s="40"/>
      <c r="F7" s="40"/>
      <c r="G7" s="56"/>
      <c r="H7" s="48"/>
      <c r="I7" s="48"/>
      <c r="J7" s="48"/>
      <c r="K7" s="48"/>
      <c r="L7" s="48"/>
      <c r="M7" s="15" t="s">
        <v>117</v>
      </c>
      <c r="N7" s="15" t="s">
        <v>76</v>
      </c>
      <c r="O7" s="15" t="s">
        <v>77</v>
      </c>
      <c r="P7" s="15" t="s">
        <v>78</v>
      </c>
    </row>
    <row r="8" spans="1:17" ht="25.5" x14ac:dyDescent="0.3">
      <c r="A8" s="33" t="s">
        <v>35</v>
      </c>
      <c r="B8" s="33" t="s">
        <v>36</v>
      </c>
      <c r="C8" s="33" t="s">
        <v>36</v>
      </c>
      <c r="D8" s="33" t="s">
        <v>41</v>
      </c>
      <c r="E8" s="33" t="s">
        <v>38</v>
      </c>
      <c r="F8" s="33" t="s">
        <v>39</v>
      </c>
      <c r="G8" s="34" t="s">
        <v>42</v>
      </c>
      <c r="H8" s="35">
        <v>167899956</v>
      </c>
      <c r="I8" s="35">
        <v>0</v>
      </c>
      <c r="J8" s="35">
        <v>167899956</v>
      </c>
      <c r="K8" s="35">
        <v>167899956</v>
      </c>
      <c r="L8" s="35">
        <v>167899956</v>
      </c>
      <c r="M8" s="30">
        <f>+K8/J8</f>
        <v>1</v>
      </c>
      <c r="N8" s="30">
        <f>+L8/J8</f>
        <v>1</v>
      </c>
      <c r="O8" s="22">
        <f>+J8-K8</f>
        <v>0</v>
      </c>
      <c r="P8" s="31">
        <f>+O8/J8</f>
        <v>0</v>
      </c>
    </row>
    <row r="9" spans="1:17" x14ac:dyDescent="0.3">
      <c r="A9" s="44" t="s">
        <v>94</v>
      </c>
      <c r="B9" s="45"/>
      <c r="C9" s="45"/>
      <c r="D9" s="45"/>
      <c r="E9" s="45"/>
      <c r="F9" s="45"/>
      <c r="G9" s="46"/>
      <c r="H9" s="24">
        <f t="shared" ref="H9:I9" si="0">+H8</f>
        <v>167899956</v>
      </c>
      <c r="I9" s="24">
        <f t="shared" si="0"/>
        <v>0</v>
      </c>
      <c r="J9" s="24">
        <f t="shared" ref="J9:L9" si="1">+J8</f>
        <v>167899956</v>
      </c>
      <c r="K9" s="24">
        <f t="shared" si="1"/>
        <v>167899956</v>
      </c>
      <c r="L9" s="24">
        <f t="shared" si="1"/>
        <v>167899956</v>
      </c>
      <c r="M9" s="25">
        <f>+K9/J9</f>
        <v>1</v>
      </c>
      <c r="N9" s="25">
        <f>+L9/J9</f>
        <v>1</v>
      </c>
      <c r="O9" s="26">
        <f>+J9-K9</f>
        <v>0</v>
      </c>
      <c r="P9" s="27">
        <f>+O9/J9</f>
        <v>0</v>
      </c>
    </row>
    <row r="10" spans="1:17" x14ac:dyDescent="0.3">
      <c r="A10" s="33" t="s">
        <v>35</v>
      </c>
      <c r="B10" s="33" t="s">
        <v>41</v>
      </c>
      <c r="C10" s="33"/>
      <c r="D10" s="33"/>
      <c r="E10" s="33" t="s">
        <v>38</v>
      </c>
      <c r="F10" s="33" t="s">
        <v>39</v>
      </c>
      <c r="G10" s="34" t="s">
        <v>45</v>
      </c>
      <c r="H10" s="35">
        <v>83978743.219999999</v>
      </c>
      <c r="I10" s="35">
        <v>22218</v>
      </c>
      <c r="J10" s="35">
        <v>83956525.219999999</v>
      </c>
      <c r="K10" s="35">
        <v>49437655.090000004</v>
      </c>
      <c r="L10" s="35">
        <v>49437655.090000004</v>
      </c>
      <c r="M10" s="30">
        <f>+K10/J10</f>
        <v>0.58884827546701557</v>
      </c>
      <c r="N10" s="30">
        <f>+L10/J10</f>
        <v>0.58884827546701557</v>
      </c>
      <c r="O10" s="22">
        <f>+J10-K10</f>
        <v>34518870.129999995</v>
      </c>
      <c r="P10" s="31">
        <f>+O10/J10</f>
        <v>0.41115172453298438</v>
      </c>
    </row>
    <row r="11" spans="1:17" x14ac:dyDescent="0.3">
      <c r="A11" s="44" t="s">
        <v>115</v>
      </c>
      <c r="B11" s="45"/>
      <c r="C11" s="45"/>
      <c r="D11" s="45"/>
      <c r="E11" s="45"/>
      <c r="F11" s="45"/>
      <c r="G11" s="46"/>
      <c r="H11" s="24">
        <f>+H10</f>
        <v>83978743.219999999</v>
      </c>
      <c r="I11" s="24">
        <f>+I10</f>
        <v>22218</v>
      </c>
      <c r="J11" s="24">
        <f t="shared" ref="J11" si="2">+J10</f>
        <v>83956525.219999999</v>
      </c>
      <c r="K11" s="24">
        <f t="shared" ref="K11" si="3">+K10</f>
        <v>49437655.090000004</v>
      </c>
      <c r="L11" s="24">
        <f t="shared" ref="L11" si="4">+L10</f>
        <v>49437655.090000004</v>
      </c>
      <c r="M11" s="27">
        <f>+K11/J11</f>
        <v>0.58884827546701557</v>
      </c>
      <c r="N11" s="27">
        <f>+L11/J11</f>
        <v>0.58884827546701557</v>
      </c>
      <c r="O11" s="26">
        <f>+J11-K11</f>
        <v>34518870.129999995</v>
      </c>
      <c r="P11" s="25">
        <f>+O11/J11</f>
        <v>0.41115172453298438</v>
      </c>
    </row>
    <row r="12" spans="1:17" x14ac:dyDescent="0.3">
      <c r="A12" s="60" t="s">
        <v>98</v>
      </c>
      <c r="B12" s="61"/>
      <c r="C12" s="61"/>
      <c r="D12" s="61"/>
      <c r="E12" s="61"/>
      <c r="F12" s="61"/>
      <c r="G12" s="62"/>
      <c r="H12" s="28">
        <f>+H9+H11</f>
        <v>251878699.22</v>
      </c>
      <c r="I12" s="28">
        <f>+I9+I11</f>
        <v>22218</v>
      </c>
      <c r="J12" s="28">
        <f>+J9+J11</f>
        <v>251856481.22</v>
      </c>
      <c r="K12" s="28">
        <f t="shared" ref="K12:L12" si="5">+K9+K11</f>
        <v>217337611.09</v>
      </c>
      <c r="L12" s="28">
        <f t="shared" si="5"/>
        <v>217337611.09</v>
      </c>
      <c r="M12" s="29">
        <f>+K12/J12</f>
        <v>0.86294229966689917</v>
      </c>
      <c r="N12" s="29">
        <f>+L12/J12</f>
        <v>0.86294229966689917</v>
      </c>
      <c r="O12" s="28">
        <f>+J12-K12</f>
        <v>34518870.129999995</v>
      </c>
      <c r="P12" s="29">
        <f>+O12/J12</f>
        <v>0.13705770033310083</v>
      </c>
      <c r="Q12" s="36"/>
    </row>
    <row r="13" spans="1:17" ht="38.25" x14ac:dyDescent="0.3">
      <c r="A13" s="33" t="s">
        <v>57</v>
      </c>
      <c r="B13" s="33" t="s">
        <v>58</v>
      </c>
      <c r="C13" s="33" t="s">
        <v>59</v>
      </c>
      <c r="D13" s="33" t="s">
        <v>60</v>
      </c>
      <c r="E13" s="33" t="s">
        <v>53</v>
      </c>
      <c r="F13" s="33" t="s">
        <v>39</v>
      </c>
      <c r="G13" s="34" t="s">
        <v>102</v>
      </c>
      <c r="H13" s="35">
        <v>648416180.98000002</v>
      </c>
      <c r="I13" s="35">
        <v>0</v>
      </c>
      <c r="J13" s="35">
        <v>648416180.98000002</v>
      </c>
      <c r="K13" s="35">
        <v>644450459.95000005</v>
      </c>
      <c r="L13" s="35">
        <v>644450459.95000005</v>
      </c>
      <c r="M13" s="30">
        <f t="shared" ref="M13:M18" si="6">+K13/J13</f>
        <v>0.9938839881756093</v>
      </c>
      <c r="N13" s="30">
        <f t="shared" ref="N13:N18" si="7">+L13/J13</f>
        <v>0.9938839881756093</v>
      </c>
      <c r="O13" s="22">
        <f t="shared" ref="O13:O18" si="8">+J13-K13</f>
        <v>3965721.0299999714</v>
      </c>
      <c r="P13" s="31">
        <f t="shared" ref="P13:P18" si="9">+O13/J13</f>
        <v>6.1160118243907477E-3</v>
      </c>
    </row>
    <row r="14" spans="1:17" ht="38.25" x14ac:dyDescent="0.3">
      <c r="A14" s="33" t="s">
        <v>57</v>
      </c>
      <c r="B14" s="33" t="s">
        <v>58</v>
      </c>
      <c r="C14" s="33" t="s">
        <v>59</v>
      </c>
      <c r="D14" s="33" t="s">
        <v>64</v>
      </c>
      <c r="E14" s="33" t="s">
        <v>53</v>
      </c>
      <c r="F14" s="33" t="s">
        <v>39</v>
      </c>
      <c r="G14" s="34" t="s">
        <v>103</v>
      </c>
      <c r="H14" s="35">
        <v>1405229846.6199999</v>
      </c>
      <c r="I14" s="35">
        <v>0</v>
      </c>
      <c r="J14" s="35">
        <v>1405229846.6199999</v>
      </c>
      <c r="K14" s="35">
        <v>1237662884.76</v>
      </c>
      <c r="L14" s="35">
        <v>1237662884.76</v>
      </c>
      <c r="M14" s="30">
        <f t="shared" si="6"/>
        <v>0.88075476601706915</v>
      </c>
      <c r="N14" s="30">
        <f t="shared" si="7"/>
        <v>0.88075476601706915</v>
      </c>
      <c r="O14" s="22">
        <f t="shared" si="8"/>
        <v>167566961.8599999</v>
      </c>
      <c r="P14" s="31">
        <f t="shared" si="9"/>
        <v>0.11924523398293084</v>
      </c>
    </row>
    <row r="15" spans="1:17" ht="38.25" x14ac:dyDescent="0.3">
      <c r="A15" s="33" t="s">
        <v>57</v>
      </c>
      <c r="B15" s="33" t="s">
        <v>58</v>
      </c>
      <c r="C15" s="33" t="s">
        <v>59</v>
      </c>
      <c r="D15" s="33" t="s">
        <v>66</v>
      </c>
      <c r="E15" s="33" t="s">
        <v>53</v>
      </c>
      <c r="F15" s="33" t="s">
        <v>39</v>
      </c>
      <c r="G15" s="34" t="s">
        <v>104</v>
      </c>
      <c r="H15" s="35">
        <v>1277671334.3199999</v>
      </c>
      <c r="I15" s="35">
        <v>0</v>
      </c>
      <c r="J15" s="35">
        <v>1277671334.3199999</v>
      </c>
      <c r="K15" s="35">
        <v>1214461439.5999999</v>
      </c>
      <c r="L15" s="35">
        <v>1214461439.5999999</v>
      </c>
      <c r="M15" s="30">
        <f t="shared" si="6"/>
        <v>0.95052726548518718</v>
      </c>
      <c r="N15" s="30">
        <f t="shared" si="7"/>
        <v>0.95052726548518718</v>
      </c>
      <c r="O15" s="22">
        <f t="shared" si="8"/>
        <v>63209894.720000029</v>
      </c>
      <c r="P15" s="31">
        <f t="shared" si="9"/>
        <v>4.9472734514812836E-2</v>
      </c>
    </row>
    <row r="16" spans="1:17" ht="38.25" x14ac:dyDescent="0.3">
      <c r="A16" s="33" t="s">
        <v>57</v>
      </c>
      <c r="B16" s="33" t="s">
        <v>58</v>
      </c>
      <c r="C16" s="33" t="s">
        <v>59</v>
      </c>
      <c r="D16" s="33" t="s">
        <v>68</v>
      </c>
      <c r="E16" s="33" t="s">
        <v>53</v>
      </c>
      <c r="F16" s="33" t="s">
        <v>39</v>
      </c>
      <c r="G16" s="34" t="s">
        <v>105</v>
      </c>
      <c r="H16" s="35">
        <v>1209233706.99</v>
      </c>
      <c r="I16" s="35">
        <v>0</v>
      </c>
      <c r="J16" s="35">
        <v>1209233706.99</v>
      </c>
      <c r="K16" s="35">
        <v>1140915048</v>
      </c>
      <c r="L16" s="35">
        <v>1140915048</v>
      </c>
      <c r="M16" s="30">
        <f t="shared" si="6"/>
        <v>0.94350251849987099</v>
      </c>
      <c r="N16" s="30">
        <f t="shared" si="7"/>
        <v>0.94350251849987099</v>
      </c>
      <c r="O16" s="22">
        <f t="shared" si="8"/>
        <v>68318658.99000001</v>
      </c>
      <c r="P16" s="31">
        <f t="shared" si="9"/>
        <v>5.6497481500129058E-2</v>
      </c>
    </row>
    <row r="17" spans="1:17" ht="76.5" x14ac:dyDescent="0.3">
      <c r="A17" s="33" t="s">
        <v>57</v>
      </c>
      <c r="B17" s="33" t="s">
        <v>58</v>
      </c>
      <c r="C17" s="33" t="s">
        <v>59</v>
      </c>
      <c r="D17" s="33" t="s">
        <v>70</v>
      </c>
      <c r="E17" s="33" t="s">
        <v>53</v>
      </c>
      <c r="F17" s="33" t="s">
        <v>39</v>
      </c>
      <c r="G17" s="34" t="s">
        <v>106</v>
      </c>
      <c r="H17" s="35">
        <v>1016414443.73</v>
      </c>
      <c r="I17" s="35">
        <v>2646115</v>
      </c>
      <c r="J17" s="35">
        <v>1013768328.73</v>
      </c>
      <c r="K17" s="35">
        <v>396516373.52999997</v>
      </c>
      <c r="L17" s="35">
        <v>361609508.52999997</v>
      </c>
      <c r="M17" s="30">
        <f t="shared" si="6"/>
        <v>0.3911311512628694</v>
      </c>
      <c r="N17" s="30">
        <f t="shared" si="7"/>
        <v>0.35669836813999395</v>
      </c>
      <c r="O17" s="22">
        <f t="shared" si="8"/>
        <v>617251955.20000005</v>
      </c>
      <c r="P17" s="31">
        <f t="shared" si="9"/>
        <v>0.60886884873713054</v>
      </c>
    </row>
    <row r="18" spans="1:17" ht="63.75" x14ac:dyDescent="0.3">
      <c r="A18" s="33" t="s">
        <v>57</v>
      </c>
      <c r="B18" s="33" t="s">
        <v>72</v>
      </c>
      <c r="C18" s="33" t="s">
        <v>59</v>
      </c>
      <c r="D18" s="33" t="s">
        <v>73</v>
      </c>
      <c r="E18" s="33" t="s">
        <v>53</v>
      </c>
      <c r="F18" s="33" t="s">
        <v>39</v>
      </c>
      <c r="G18" s="34" t="s">
        <v>107</v>
      </c>
      <c r="H18" s="35">
        <v>1405013233.29</v>
      </c>
      <c r="I18" s="35">
        <v>5467562.0999999046</v>
      </c>
      <c r="J18" s="35">
        <v>1399545671.1900001</v>
      </c>
      <c r="K18" s="35">
        <v>1382907922.4000001</v>
      </c>
      <c r="L18" s="35">
        <v>1382907922.4000001</v>
      </c>
      <c r="M18" s="30">
        <f t="shared" si="6"/>
        <v>0.98811203583241891</v>
      </c>
      <c r="N18" s="30">
        <f t="shared" si="7"/>
        <v>0.98811203583241891</v>
      </c>
      <c r="O18" s="22">
        <f t="shared" si="8"/>
        <v>16637748.789999962</v>
      </c>
      <c r="P18" s="31">
        <f t="shared" si="9"/>
        <v>1.1887964167581101E-2</v>
      </c>
    </row>
    <row r="19" spans="1:17" ht="14.45" customHeight="1" x14ac:dyDescent="0.3">
      <c r="A19" s="44" t="s">
        <v>99</v>
      </c>
      <c r="B19" s="45"/>
      <c r="C19" s="45"/>
      <c r="D19" s="45"/>
      <c r="E19" s="45"/>
      <c r="F19" s="45"/>
      <c r="G19" s="46"/>
      <c r="H19" s="24">
        <f>SUM(H13:H18)</f>
        <v>6961978745.9299994</v>
      </c>
      <c r="I19" s="24">
        <f>SUM(I13:I18)</f>
        <v>8113677.0999999046</v>
      </c>
      <c r="J19" s="24">
        <f>SUM(J13:J18)</f>
        <v>6953865068.8299999</v>
      </c>
      <c r="K19" s="24">
        <f>SUM(K13:K18)</f>
        <v>6016914128.2399998</v>
      </c>
      <c r="L19" s="24">
        <f>SUM(L13:L18)</f>
        <v>5982007263.2399998</v>
      </c>
      <c r="M19" s="27">
        <f>+K19/J19</f>
        <v>0.86526184628030989</v>
      </c>
      <c r="N19" s="27">
        <f>+L19/J19</f>
        <v>0.8602420674012996</v>
      </c>
      <c r="O19" s="26">
        <f>+J19-K19</f>
        <v>936950940.59000015</v>
      </c>
      <c r="P19" s="25">
        <f>+O19/J19</f>
        <v>0.13473815371969014</v>
      </c>
      <c r="Q19" s="36"/>
    </row>
    <row r="20" spans="1:17" ht="14.45" customHeight="1" x14ac:dyDescent="0.3">
      <c r="A20" s="60" t="s">
        <v>116</v>
      </c>
      <c r="B20" s="61"/>
      <c r="C20" s="61"/>
      <c r="D20" s="61"/>
      <c r="E20" s="61"/>
      <c r="F20" s="61"/>
      <c r="G20" s="62"/>
      <c r="H20" s="28">
        <f>+H12+H19</f>
        <v>7213857445.1499996</v>
      </c>
      <c r="I20" s="28">
        <f>+I12+I19</f>
        <v>8135895.0999999046</v>
      </c>
      <c r="J20" s="28">
        <f>+J12+J19</f>
        <v>7205721550.0500002</v>
      </c>
      <c r="K20" s="28">
        <f>+K12+K19</f>
        <v>6234251739.3299999</v>
      </c>
      <c r="L20" s="28">
        <f>+L12+L19</f>
        <v>6199344874.3299999</v>
      </c>
      <c r="M20" s="29">
        <f>+K20/J20</f>
        <v>0.86518077281056482</v>
      </c>
      <c r="N20" s="29">
        <f>+L20/J20</f>
        <v>0.86033644670698983</v>
      </c>
      <c r="O20" s="28">
        <f>+J20-K20</f>
        <v>971469810.72000027</v>
      </c>
      <c r="P20" s="29">
        <f>+O20/J20</f>
        <v>0.13481922718943523</v>
      </c>
      <c r="Q20" s="36"/>
    </row>
    <row r="21" spans="1:17" x14ac:dyDescent="0.3">
      <c r="I21" s="36"/>
      <c r="K21" s="36"/>
    </row>
  </sheetData>
  <mergeCells count="23">
    <mergeCell ref="A1:O1"/>
    <mergeCell ref="A2:O2"/>
    <mergeCell ref="A3:O3"/>
    <mergeCell ref="A4:O4"/>
    <mergeCell ref="A6:A7"/>
    <mergeCell ref="B6:B7"/>
    <mergeCell ref="C6:C7"/>
    <mergeCell ref="D6:D7"/>
    <mergeCell ref="E6:E7"/>
    <mergeCell ref="F6:F7"/>
    <mergeCell ref="A20:G20"/>
    <mergeCell ref="M6:N6"/>
    <mergeCell ref="O6:P6"/>
    <mergeCell ref="A9:G9"/>
    <mergeCell ref="A11:G11"/>
    <mergeCell ref="A12:G12"/>
    <mergeCell ref="A19:G19"/>
    <mergeCell ref="G6:G7"/>
    <mergeCell ref="H6:H7"/>
    <mergeCell ref="I6:I7"/>
    <mergeCell ref="J6:J7"/>
    <mergeCell ref="K6:K7"/>
    <mergeCell ref="L6:L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4E7CC-48A9-403C-9A42-E699A87BC7AB}">
  <dimension ref="A1:AD11"/>
  <sheetViews>
    <sheetView showGridLines="0" topLeftCell="C6" workbookViewId="0">
      <selection activeCell="Y7" sqref="Y7"/>
    </sheetView>
  </sheetViews>
  <sheetFormatPr baseColWidth="10" defaultRowHeight="15" x14ac:dyDescent="0.25"/>
  <cols>
    <col min="1" max="1" width="13.42578125" hidden="1" customWidth="1"/>
    <col min="2" max="2" width="27" hidden="1" customWidth="1"/>
    <col min="3" max="3" width="21.5703125" customWidth="1"/>
    <col min="4" max="11" width="5.42578125" hidden="1" customWidth="1"/>
    <col min="12" max="12" width="7" hidden="1" customWidth="1"/>
    <col min="13" max="13" width="9.5703125" hidden="1" customWidth="1"/>
    <col min="14" max="14" width="8" hidden="1" customWidth="1"/>
    <col min="15" max="15" width="9.5703125" hidden="1" customWidth="1"/>
    <col min="16" max="16" width="27.5703125" customWidth="1"/>
    <col min="17" max="19" width="18.85546875" hidden="1" customWidth="1"/>
    <col min="20" max="21" width="18.85546875" customWidth="1"/>
    <col min="22" max="23" width="18.85546875" hidden="1" customWidth="1"/>
    <col min="24" max="26" width="18.85546875" customWidth="1"/>
    <col min="27" max="27" width="18.85546875" style="8" customWidth="1"/>
    <col min="28" max="30" width="18.85546875" customWidth="1"/>
    <col min="31" max="31" width="0" hidden="1" customWidth="1"/>
    <col min="32" max="32" width="6.42578125" customWidth="1"/>
  </cols>
  <sheetData>
    <row r="1" spans="1:30" x14ac:dyDescent="0.25">
      <c r="A1" s="1" t="s">
        <v>0</v>
      </c>
      <c r="B1" s="1">
        <v>2024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/>
      <c r="Z1" s="2" t="s">
        <v>1</v>
      </c>
      <c r="AA1" s="10"/>
      <c r="AB1" s="2"/>
      <c r="AC1" s="2" t="s">
        <v>1</v>
      </c>
      <c r="AD1" s="2" t="s">
        <v>1</v>
      </c>
    </row>
    <row r="2" spans="1:30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/>
      <c r="Z2" s="2" t="s">
        <v>1</v>
      </c>
      <c r="AA2" s="10"/>
      <c r="AB2" s="2"/>
      <c r="AC2" s="2" t="s">
        <v>1</v>
      </c>
      <c r="AD2" s="2" t="s">
        <v>1</v>
      </c>
    </row>
    <row r="3" spans="1:30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/>
      <c r="Z3" s="2" t="s">
        <v>1</v>
      </c>
      <c r="AA3" s="10"/>
      <c r="AB3" s="2"/>
      <c r="AC3" s="2" t="s">
        <v>1</v>
      </c>
      <c r="AD3" s="2" t="s">
        <v>1</v>
      </c>
    </row>
    <row r="4" spans="1:30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/>
      <c r="Z4" s="1" t="s">
        <v>30</v>
      </c>
      <c r="AA4" s="11" t="s">
        <v>78</v>
      </c>
      <c r="AB4" s="1"/>
      <c r="AC4" s="1" t="s">
        <v>31</v>
      </c>
      <c r="AD4" s="1" t="s">
        <v>32</v>
      </c>
    </row>
    <row r="5" spans="1:30" ht="56.25" x14ac:dyDescent="0.25">
      <c r="A5" s="3" t="s">
        <v>33</v>
      </c>
      <c r="B5" s="4" t="s">
        <v>34</v>
      </c>
      <c r="C5" s="5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L5" s="3"/>
      <c r="M5" s="3" t="s">
        <v>37</v>
      </c>
      <c r="N5" s="3" t="s">
        <v>53</v>
      </c>
      <c r="O5" s="3" t="s">
        <v>39</v>
      </c>
      <c r="P5" s="4" t="s">
        <v>62</v>
      </c>
      <c r="Q5" s="6">
        <v>5313014625</v>
      </c>
      <c r="R5" s="6">
        <v>0</v>
      </c>
      <c r="S5" s="6">
        <v>0</v>
      </c>
      <c r="T5" s="6">
        <v>5313014625</v>
      </c>
      <c r="U5" s="6">
        <v>218533318</v>
      </c>
      <c r="V5" s="6">
        <v>5023110059</v>
      </c>
      <c r="W5" s="6">
        <v>71371248</v>
      </c>
      <c r="X5" s="6">
        <v>4342552574</v>
      </c>
      <c r="Y5" s="6"/>
      <c r="Z5" s="6">
        <v>1460385032.98</v>
      </c>
      <c r="AA5" s="9">
        <f>+Z5/T5</f>
        <v>0.27486937944952483</v>
      </c>
      <c r="AB5" s="6">
        <f>+T5-Z5</f>
        <v>3852629592.02</v>
      </c>
      <c r="AC5" s="6">
        <v>1460385032.98</v>
      </c>
      <c r="AD5" s="6">
        <v>1460385032.98</v>
      </c>
    </row>
    <row r="6" spans="1:30" ht="56.25" x14ac:dyDescent="0.25">
      <c r="A6" s="3" t="s">
        <v>33</v>
      </c>
      <c r="B6" s="4" t="s">
        <v>34</v>
      </c>
      <c r="C6" s="5" t="s">
        <v>63</v>
      </c>
      <c r="D6" s="3" t="s">
        <v>57</v>
      </c>
      <c r="E6" s="3" t="s">
        <v>58</v>
      </c>
      <c r="F6" s="3" t="s">
        <v>59</v>
      </c>
      <c r="G6" s="3" t="s">
        <v>64</v>
      </c>
      <c r="H6" s="3" t="s">
        <v>61</v>
      </c>
      <c r="I6" s="3"/>
      <c r="J6" s="3"/>
      <c r="K6" s="3"/>
      <c r="L6" s="3"/>
      <c r="M6" s="3" t="s">
        <v>37</v>
      </c>
      <c r="N6" s="3" t="s">
        <v>53</v>
      </c>
      <c r="O6" s="3" t="s">
        <v>39</v>
      </c>
      <c r="P6" s="4" t="s">
        <v>62</v>
      </c>
      <c r="Q6" s="6">
        <v>10802532581</v>
      </c>
      <c r="R6" s="6">
        <v>0</v>
      </c>
      <c r="S6" s="6">
        <v>0</v>
      </c>
      <c r="T6" s="6">
        <v>10802532581</v>
      </c>
      <c r="U6" s="6">
        <v>221784077</v>
      </c>
      <c r="V6" s="6">
        <v>10180613472</v>
      </c>
      <c r="W6" s="6">
        <v>400135032</v>
      </c>
      <c r="X6" s="6">
        <v>9782598055</v>
      </c>
      <c r="Y6" s="6"/>
      <c r="Z6" s="6">
        <v>3583064171.9400001</v>
      </c>
      <c r="AA6" s="9">
        <f t="shared" ref="AA6:AA11" si="0">+Z6/T6</f>
        <v>0.33168742098885784</v>
      </c>
      <c r="AB6" s="6"/>
      <c r="AC6" s="6">
        <v>3583064171.9400001</v>
      </c>
      <c r="AD6" s="6">
        <v>3583064171.9400001</v>
      </c>
    </row>
    <row r="7" spans="1:30" ht="56.25" x14ac:dyDescent="0.25">
      <c r="A7" s="3" t="s">
        <v>33</v>
      </c>
      <c r="B7" s="4" t="s">
        <v>34</v>
      </c>
      <c r="C7" s="5" t="s">
        <v>65</v>
      </c>
      <c r="D7" s="3" t="s">
        <v>57</v>
      </c>
      <c r="E7" s="3" t="s">
        <v>58</v>
      </c>
      <c r="F7" s="3" t="s">
        <v>59</v>
      </c>
      <c r="G7" s="3" t="s">
        <v>66</v>
      </c>
      <c r="H7" s="3" t="s">
        <v>61</v>
      </c>
      <c r="I7" s="3"/>
      <c r="J7" s="3"/>
      <c r="K7" s="3"/>
      <c r="L7" s="3"/>
      <c r="M7" s="3" t="s">
        <v>37</v>
      </c>
      <c r="N7" s="3" t="s">
        <v>53</v>
      </c>
      <c r="O7" s="3" t="s">
        <v>39</v>
      </c>
      <c r="P7" s="4" t="s">
        <v>62</v>
      </c>
      <c r="Q7" s="6">
        <v>6366631320</v>
      </c>
      <c r="R7" s="6">
        <v>0</v>
      </c>
      <c r="S7" s="6">
        <v>0</v>
      </c>
      <c r="T7" s="6">
        <v>6366631320</v>
      </c>
      <c r="U7" s="6">
        <v>458693313</v>
      </c>
      <c r="V7" s="6">
        <v>5883966733</v>
      </c>
      <c r="W7" s="6">
        <v>23971274</v>
      </c>
      <c r="X7" s="6">
        <v>5588949195</v>
      </c>
      <c r="Y7" s="6"/>
      <c r="Z7" s="6">
        <v>1950594357.98</v>
      </c>
      <c r="AA7" s="9">
        <f t="shared" si="0"/>
        <v>0.30637777812772737</v>
      </c>
      <c r="AB7" s="6"/>
      <c r="AC7" s="6">
        <v>1950594357.98</v>
      </c>
      <c r="AD7" s="6">
        <v>1950594357.98</v>
      </c>
    </row>
    <row r="8" spans="1:30" ht="56.25" x14ac:dyDescent="0.25">
      <c r="A8" s="3" t="s">
        <v>33</v>
      </c>
      <c r="B8" s="4" t="s">
        <v>34</v>
      </c>
      <c r="C8" s="5" t="s">
        <v>67</v>
      </c>
      <c r="D8" s="3" t="s">
        <v>57</v>
      </c>
      <c r="E8" s="3" t="s">
        <v>58</v>
      </c>
      <c r="F8" s="3" t="s">
        <v>59</v>
      </c>
      <c r="G8" s="3" t="s">
        <v>68</v>
      </c>
      <c r="H8" s="3" t="s">
        <v>61</v>
      </c>
      <c r="I8" s="3"/>
      <c r="J8" s="3"/>
      <c r="K8" s="3"/>
      <c r="L8" s="3"/>
      <c r="M8" s="3" t="s">
        <v>37</v>
      </c>
      <c r="N8" s="3" t="s">
        <v>53</v>
      </c>
      <c r="O8" s="3" t="s">
        <v>39</v>
      </c>
      <c r="P8" s="4" t="s">
        <v>62</v>
      </c>
      <c r="Q8" s="6">
        <v>6900000000</v>
      </c>
      <c r="R8" s="6">
        <v>0</v>
      </c>
      <c r="S8" s="6">
        <v>0</v>
      </c>
      <c r="T8" s="6">
        <v>6900000000</v>
      </c>
      <c r="U8" s="6">
        <v>377065404</v>
      </c>
      <c r="V8" s="6">
        <v>5901001936</v>
      </c>
      <c r="W8" s="6">
        <v>621932660</v>
      </c>
      <c r="X8" s="6">
        <v>4778610934</v>
      </c>
      <c r="Y8" s="6"/>
      <c r="Z8" s="6">
        <v>1489567090.98</v>
      </c>
      <c r="AA8" s="9">
        <f t="shared" si="0"/>
        <v>0.21587928854782609</v>
      </c>
      <c r="AB8" s="6"/>
      <c r="AC8" s="6">
        <v>1489567090.98</v>
      </c>
      <c r="AD8" s="6">
        <v>1489567090.98</v>
      </c>
    </row>
    <row r="9" spans="1:30" ht="56.25" x14ac:dyDescent="0.25">
      <c r="A9" s="3" t="s">
        <v>33</v>
      </c>
      <c r="B9" s="4" t="s">
        <v>34</v>
      </c>
      <c r="C9" s="5" t="s">
        <v>69</v>
      </c>
      <c r="D9" s="3" t="s">
        <v>57</v>
      </c>
      <c r="E9" s="3" t="s">
        <v>58</v>
      </c>
      <c r="F9" s="3" t="s">
        <v>59</v>
      </c>
      <c r="G9" s="3" t="s">
        <v>70</v>
      </c>
      <c r="H9" s="3" t="s">
        <v>61</v>
      </c>
      <c r="I9" s="3"/>
      <c r="J9" s="3"/>
      <c r="K9" s="3"/>
      <c r="L9" s="3"/>
      <c r="M9" s="3" t="s">
        <v>37</v>
      </c>
      <c r="N9" s="3" t="s">
        <v>53</v>
      </c>
      <c r="O9" s="3" t="s">
        <v>39</v>
      </c>
      <c r="P9" s="4" t="s">
        <v>62</v>
      </c>
      <c r="Q9" s="6">
        <v>5267612000</v>
      </c>
      <c r="R9" s="6">
        <v>0</v>
      </c>
      <c r="S9" s="6">
        <v>0</v>
      </c>
      <c r="T9" s="6">
        <v>5267612000</v>
      </c>
      <c r="U9" s="6">
        <v>375466881</v>
      </c>
      <c r="V9" s="6">
        <v>4805069504</v>
      </c>
      <c r="W9" s="6">
        <v>87075615</v>
      </c>
      <c r="X9" s="6">
        <v>4162126924</v>
      </c>
      <c r="Y9" s="6"/>
      <c r="Z9" s="6">
        <v>1671501768.98</v>
      </c>
      <c r="AA9" s="9">
        <f t="shared" si="0"/>
        <v>0.31731679724702577</v>
      </c>
      <c r="AB9" s="6"/>
      <c r="AC9" s="6">
        <v>1671501768.98</v>
      </c>
      <c r="AD9" s="6">
        <v>1671501768.98</v>
      </c>
    </row>
    <row r="10" spans="1:30" ht="45" x14ac:dyDescent="0.25">
      <c r="A10" s="3" t="s">
        <v>33</v>
      </c>
      <c r="B10" s="4" t="s">
        <v>34</v>
      </c>
      <c r="C10" s="5" t="s">
        <v>71</v>
      </c>
      <c r="D10" s="3" t="s">
        <v>57</v>
      </c>
      <c r="E10" s="3" t="s">
        <v>72</v>
      </c>
      <c r="F10" s="3" t="s">
        <v>59</v>
      </c>
      <c r="G10" s="3" t="s">
        <v>73</v>
      </c>
      <c r="H10" s="3" t="s">
        <v>74</v>
      </c>
      <c r="I10" s="3"/>
      <c r="J10" s="3"/>
      <c r="K10" s="3"/>
      <c r="L10" s="3"/>
      <c r="M10" s="3" t="s">
        <v>37</v>
      </c>
      <c r="N10" s="3" t="s">
        <v>53</v>
      </c>
      <c r="O10" s="3" t="s">
        <v>39</v>
      </c>
      <c r="P10" s="4" t="s">
        <v>75</v>
      </c>
      <c r="Q10" s="6">
        <v>4093510624</v>
      </c>
      <c r="R10" s="6">
        <v>0</v>
      </c>
      <c r="S10" s="6">
        <v>0</v>
      </c>
      <c r="T10" s="6">
        <v>4093510624</v>
      </c>
      <c r="U10" s="6">
        <v>536784001</v>
      </c>
      <c r="V10" s="6">
        <v>3501891390.1599998</v>
      </c>
      <c r="W10" s="6">
        <v>54835232.840000004</v>
      </c>
      <c r="X10" s="6">
        <v>1820114651.1600001</v>
      </c>
      <c r="Y10" s="6"/>
      <c r="Z10" s="6">
        <v>419372133</v>
      </c>
      <c r="AA10" s="9">
        <f t="shared" si="0"/>
        <v>0.10244803825382719</v>
      </c>
      <c r="AB10" s="6"/>
      <c r="AC10" s="6">
        <v>419372133</v>
      </c>
      <c r="AD10" s="6">
        <v>419372133</v>
      </c>
    </row>
    <row r="11" spans="1:30" x14ac:dyDescent="0.25">
      <c r="A11" s="3" t="s">
        <v>1</v>
      </c>
      <c r="B11" s="4" t="s">
        <v>1</v>
      </c>
      <c r="C11" s="5" t="s">
        <v>1</v>
      </c>
      <c r="D11" s="3" t="s">
        <v>1</v>
      </c>
      <c r="E11" s="3" t="s">
        <v>1</v>
      </c>
      <c r="F11" s="3" t="s">
        <v>1</v>
      </c>
      <c r="G11" s="3" t="s">
        <v>1</v>
      </c>
      <c r="H11" s="3" t="s">
        <v>1</v>
      </c>
      <c r="I11" s="3" t="s">
        <v>1</v>
      </c>
      <c r="J11" s="3" t="s">
        <v>1</v>
      </c>
      <c r="K11" s="3" t="s">
        <v>1</v>
      </c>
      <c r="L11" s="3" t="s">
        <v>1</v>
      </c>
      <c r="M11" s="3" t="s">
        <v>1</v>
      </c>
      <c r="N11" s="3" t="s">
        <v>1</v>
      </c>
      <c r="O11" s="3" t="s">
        <v>1</v>
      </c>
      <c r="P11" s="4" t="s">
        <v>1</v>
      </c>
      <c r="Q11" s="6">
        <v>55755348217</v>
      </c>
      <c r="R11" s="6">
        <v>0</v>
      </c>
      <c r="S11" s="6">
        <v>0</v>
      </c>
      <c r="T11" s="6">
        <v>55755348217</v>
      </c>
      <c r="U11" s="6">
        <v>3280326994</v>
      </c>
      <c r="V11" s="7">
        <v>50868743709.970001</v>
      </c>
      <c r="W11" s="6">
        <v>1606277513.03</v>
      </c>
      <c r="X11" s="7">
        <v>40548867924.75</v>
      </c>
      <c r="Y11" s="7"/>
      <c r="Z11" s="7">
        <v>19449425703.279999</v>
      </c>
      <c r="AA11" s="9">
        <f t="shared" si="0"/>
        <v>0.34883515797592674</v>
      </c>
      <c r="AB11" s="7"/>
      <c r="AC11" s="6">
        <v>19449425703.279999</v>
      </c>
      <c r="AD11" s="7">
        <v>19449425703.279999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Vigencia</vt:lpstr>
      <vt:lpstr>Reserva Presupuestal</vt:lpstr>
      <vt:lpstr>Decreto (2)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 Bibiana Patiño Amaya</dc:creator>
  <cp:lastModifiedBy>Leydi Bibiana Patiño Amaya</cp:lastModifiedBy>
  <dcterms:created xsi:type="dcterms:W3CDTF">2024-08-01T14:21:18Z</dcterms:created>
  <dcterms:modified xsi:type="dcterms:W3CDTF">2024-09-03T13:28:11Z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