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3. Vigencia 2025\3. INFORMES\6. Publicación Página Web\"/>
    </mc:Choice>
  </mc:AlternateContent>
  <xr:revisionPtr revIDLastSave="0" documentId="13_ncr:1_{128748CD-D95C-49CF-ADD4-5E6963C16B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igencia" sheetId="1" r:id="rId1"/>
    <sheet name="Reser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Q28" i="1"/>
  <c r="R28" i="1"/>
  <c r="J15" i="6"/>
  <c r="J14" i="6"/>
  <c r="J13" i="6"/>
  <c r="J12" i="6"/>
  <c r="J11" i="6"/>
  <c r="J10" i="6"/>
  <c r="J7" i="6"/>
  <c r="P14" i="1"/>
  <c r="P15" i="1"/>
  <c r="P8" i="1"/>
  <c r="P9" i="1"/>
  <c r="P10" i="1"/>
  <c r="P12" i="1"/>
  <c r="P17" i="1"/>
  <c r="P18" i="1"/>
  <c r="P21" i="1"/>
  <c r="P22" i="1"/>
  <c r="P23" i="1"/>
  <c r="P24" i="1"/>
  <c r="P25" i="1"/>
  <c r="P26" i="1"/>
  <c r="P27" i="1"/>
  <c r="P29" i="1"/>
  <c r="Q8" i="1"/>
  <c r="Q9" i="1"/>
  <c r="Q10" i="1"/>
  <c r="Q12" i="1"/>
  <c r="Q14" i="1"/>
  <c r="Q15" i="1"/>
  <c r="Q17" i="1"/>
  <c r="Q18" i="1"/>
  <c r="Q21" i="1"/>
  <c r="Q22" i="1"/>
  <c r="Q23" i="1"/>
  <c r="Q24" i="1"/>
  <c r="Q25" i="1"/>
  <c r="Q26" i="1"/>
  <c r="Q27" i="1"/>
  <c r="Q29" i="1"/>
  <c r="R8" i="1"/>
  <c r="R9" i="1"/>
  <c r="R10" i="1"/>
  <c r="R12" i="1"/>
  <c r="R14" i="1"/>
  <c r="R15" i="1"/>
  <c r="R17" i="1"/>
  <c r="R18" i="1"/>
  <c r="R21" i="1"/>
  <c r="R22" i="1"/>
  <c r="R23" i="1"/>
  <c r="R24" i="1"/>
  <c r="R25" i="1"/>
  <c r="R26" i="1"/>
  <c r="R27" i="1"/>
  <c r="R29" i="1"/>
  <c r="O30" i="1"/>
  <c r="N30" i="1"/>
  <c r="M30" i="1"/>
  <c r="L30" i="1"/>
  <c r="K30" i="1"/>
  <c r="J30" i="1"/>
  <c r="I30" i="1"/>
  <c r="H30" i="1"/>
  <c r="G30" i="1"/>
  <c r="F30" i="1"/>
  <c r="O19" i="1"/>
  <c r="N19" i="1"/>
  <c r="M19" i="1"/>
  <c r="L19" i="1"/>
  <c r="K19" i="1"/>
  <c r="J19" i="1"/>
  <c r="I19" i="1"/>
  <c r="H19" i="1"/>
  <c r="G19" i="1"/>
  <c r="F19" i="1"/>
  <c r="O16" i="1"/>
  <c r="N16" i="1"/>
  <c r="M16" i="1"/>
  <c r="L16" i="1"/>
  <c r="K16" i="1"/>
  <c r="J16" i="1"/>
  <c r="I16" i="1"/>
  <c r="H16" i="1"/>
  <c r="G16" i="1"/>
  <c r="F16" i="1"/>
  <c r="O13" i="1"/>
  <c r="N13" i="1"/>
  <c r="M13" i="1"/>
  <c r="L13" i="1"/>
  <c r="K13" i="1"/>
  <c r="J13" i="1"/>
  <c r="I13" i="1"/>
  <c r="H13" i="1"/>
  <c r="G13" i="1"/>
  <c r="F13" i="1"/>
  <c r="O11" i="1"/>
  <c r="N11" i="1"/>
  <c r="M11" i="1"/>
  <c r="L11" i="1"/>
  <c r="K11" i="1"/>
  <c r="J11" i="1"/>
  <c r="I11" i="1"/>
  <c r="H11" i="1"/>
  <c r="G11" i="1"/>
  <c r="F11" i="1"/>
  <c r="H16" i="6"/>
  <c r="G16" i="6"/>
  <c r="F16" i="6"/>
  <c r="I15" i="6"/>
  <c r="I14" i="6"/>
  <c r="I13" i="6"/>
  <c r="I12" i="6"/>
  <c r="I11" i="6"/>
  <c r="I10" i="6"/>
  <c r="H8" i="6"/>
  <c r="H9" i="6" s="1"/>
  <c r="J9" i="6" s="1"/>
  <c r="G8" i="6"/>
  <c r="G9" i="6" s="1"/>
  <c r="F8" i="6"/>
  <c r="F9" i="6" s="1"/>
  <c r="I7" i="6"/>
  <c r="J16" i="6" l="1"/>
  <c r="J8" i="6"/>
  <c r="P19" i="1"/>
  <c r="F17" i="6"/>
  <c r="P30" i="1"/>
  <c r="Q30" i="1"/>
  <c r="R30" i="1"/>
  <c r="F20" i="1"/>
  <c r="F31" i="1" s="1"/>
  <c r="Q19" i="1"/>
  <c r="R19" i="1"/>
  <c r="G20" i="1"/>
  <c r="G31" i="1" s="1"/>
  <c r="R16" i="1"/>
  <c r="J20" i="1"/>
  <c r="J31" i="1" s="1"/>
  <c r="Q16" i="1"/>
  <c r="K20" i="1"/>
  <c r="K31" i="1" s="1"/>
  <c r="P13" i="1"/>
  <c r="Q13" i="1"/>
  <c r="P11" i="1"/>
  <c r="R13" i="1"/>
  <c r="L20" i="1"/>
  <c r="L31" i="1" s="1"/>
  <c r="N20" i="1"/>
  <c r="O20" i="1"/>
  <c r="H20" i="1"/>
  <c r="H31" i="1" s="1"/>
  <c r="I20" i="1"/>
  <c r="I31" i="1" s="1"/>
  <c r="P16" i="1"/>
  <c r="Q11" i="1"/>
  <c r="M20" i="1"/>
  <c r="R11" i="1"/>
  <c r="I16" i="6"/>
  <c r="H17" i="6"/>
  <c r="J17" i="6" s="1"/>
  <c r="I9" i="6"/>
  <c r="G17" i="6"/>
  <c r="I17" i="6" s="1"/>
  <c r="I8" i="6"/>
  <c r="R20" i="1" l="1"/>
  <c r="Q20" i="1"/>
  <c r="O31" i="1"/>
  <c r="R31" i="1" s="1"/>
  <c r="N31" i="1"/>
  <c r="Q31" i="1" s="1"/>
  <c r="P20" i="1"/>
  <c r="M31" i="1"/>
  <c r="P31" i="1" s="1"/>
</calcChain>
</file>

<file path=xl/sharedStrings.xml><?xml version="1.0" encoding="utf-8"?>
<sst xmlns="http://schemas.openxmlformats.org/spreadsheetml/2006/main" count="171" uniqueCount="69">
  <si>
    <t>RUBRO</t>
  </si>
  <si>
    <t>FUENTE</t>
  </si>
  <si>
    <t>REC</t>
  </si>
  <si>
    <t>SIT</t>
  </si>
  <si>
    <t>DESCRIPCION</t>
  </si>
  <si>
    <t>COMPROMISO</t>
  </si>
  <si>
    <t>OBLIGACION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</si>
  <si>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</si>
  <si>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</si>
  <si>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</si>
  <si>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</si>
  <si>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</si>
  <si>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</si>
  <si>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</si>
  <si>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</si>
  <si>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</si>
  <si>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</si>
  <si>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</si>
  <si>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</si>
  <si>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</si>
  <si>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</si>
  <si>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</si>
  <si>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</si>
  <si>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</si>
  <si>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</si>
  <si>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</si>
  <si>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</si>
  <si>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SSF</t>
  </si>
  <si>
    <t>CUOTA DE FISCALIZACIÓN Y AUDITAJE</t>
  </si>
  <si>
    <t>C-4101-1500-15-53107A</t>
  </si>
  <si>
    <t>5. CONVERGENCIA REGIONAL / A. DIÁLOGO, MEMORIA, CONVIVENCIA Y RECONCILIACIÓN PARA LA RECONSTRUCCIÓN DEL TEJIDO SOCIAL</t>
  </si>
  <si>
    <t>C-4101-1500-16-53107A</t>
  </si>
  <si>
    <t>C-4101-1500-17-53107A</t>
  </si>
  <si>
    <t>C-4101-1500-18-53107A</t>
  </si>
  <si>
    <t>C-4101-1500-19-53107A</t>
  </si>
  <si>
    <t>C-4101-1500-20-703010</t>
  </si>
  <si>
    <t>7. ACTORES DIFERENCIALES PARA EL CAMBIO / 1. REPARACIÓN TRANSFORMADORA</t>
  </si>
  <si>
    <t>C-4101-1500-21-53107A</t>
  </si>
  <si>
    <t>C-4199-1500-2-53105B</t>
  </si>
  <si>
    <t>5. CONVERGENCIA REGIONAL / B. ENTIDADES PÚBLICAS TERRITORIALES Y NACIONALES FORTALECIDAS</t>
  </si>
  <si>
    <t>RECURSO</t>
  </si>
  <si>
    <t>% Compromisos</t>
  </si>
  <si>
    <t>% Pagos</t>
  </si>
  <si>
    <t>% Obligaciones</t>
  </si>
  <si>
    <t>TOTAL GASTOS POR TRIBUTOS, MULTAS, SANCIONES E INTERESES DE MORA</t>
  </si>
  <si>
    <t>TOTAL INVERSION</t>
  </si>
  <si>
    <t>TOTAL FUNCIONAMIENTO</t>
  </si>
  <si>
    <t>TOTAL TRANSFERENCIAS CORRIENTES</t>
  </si>
  <si>
    <t>TOTAL GASTOS DE PERSONAL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</si>
  <si>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</si>
  <si>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</si>
  <si>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</si>
  <si>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</si>
  <si>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</si>
  <si>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</si>
  <si>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</si>
  <si>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APROPIACION BLOQUEADA</t>
  </si>
  <si>
    <t>CERTIFICADO DE DISPONIBILIDAD PRESUPUESTAL</t>
  </si>
  <si>
    <t>APROPIACION DISPONIBLE</t>
  </si>
  <si>
    <t>SITUACION DE FONDOS</t>
  </si>
  <si>
    <t>TOTAL ADQUISICIÓN DE BIENES Y SERVICIOS</t>
  </si>
  <si>
    <t>TOTAL INVERSIÓN</t>
  </si>
  <si>
    <t>TOTAL PRESUPUESTO GASTOS</t>
  </si>
  <si>
    <t>DIRECCIÓN ADMINISTRATIVA Y FINANCIERA</t>
  </si>
  <si>
    <t>*Información tomada del Sistema Integrado de Información Financiera - SIIF Nación</t>
  </si>
  <si>
    <t>TOTAL RESERVA PRESUPUESTAL</t>
  </si>
  <si>
    <t>EJECUCION PRESUPUESTO DE GASTOS A 31 DE MAYO DE 2025</t>
  </si>
  <si>
    <t>EJECUCION RESERVA PRESUPUESTAL A 31 DE MAYO DE 2025</t>
  </si>
  <si>
    <t>C-4101-1500-22-703010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</si>
</sst>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 tint="-0.499984740745262"/>
      <name val="Barlow"/>
    </font>
    <font>
      <sz val="11"/>
      <color theme="3" tint="-0.499984740745262"/>
      <name val="Barl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D3D3D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5" fontId="4" fillId="0" borderId="6" xfId="2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>
      <alignment horizontal="center" vertical="center" wrapText="1" readingOrder="1"/>
    </xf>
    <xf numFmtId="165" fontId="3" fillId="0" borderId="6" xfId="2" applyNumberFormat="1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right" vertical="center" wrapText="1" readingOrder="1"/>
    </xf>
    <xf numFmtId="164" fontId="3" fillId="0" borderId="8" xfId="0" applyNumberFormat="1" applyFont="1" applyBorder="1" applyAlignment="1">
      <alignment horizontal="right" vertical="center" wrapText="1" readingOrder="1"/>
    </xf>
    <xf numFmtId="165" fontId="3" fillId="0" borderId="8" xfId="2" applyNumberFormat="1" applyFont="1" applyFill="1" applyBorder="1" applyAlignment="1">
      <alignment horizontal="center" vertical="center" wrapText="1" readingOrder="1"/>
    </xf>
    <xf numFmtId="165" fontId="3" fillId="0" borderId="9" xfId="2" applyNumberFormat="1" applyFont="1" applyFill="1" applyBorder="1" applyAlignment="1">
      <alignment horizontal="center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165" fontId="3" fillId="2" borderId="1" xfId="2" applyNumberFormat="1" applyFont="1" applyFill="1" applyBorder="1" applyAlignment="1">
      <alignment horizontal="center" vertical="center" wrapText="1" readingOrder="1"/>
    </xf>
    <xf numFmtId="165" fontId="3" fillId="2" borderId="8" xfId="2" applyNumberFormat="1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vertical="center" wrapText="1" readingOrder="1"/>
    </xf>
    <xf numFmtId="0" fontId="3" fillId="0" borderId="5" xfId="0" applyFont="1" applyBorder="1"/>
    <xf numFmtId="0" fontId="3" fillId="0" borderId="10" xfId="0" applyFont="1" applyBorder="1" applyAlignment="1">
      <alignment vertical="center" wrapTex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 readingOrder="1"/>
    </xf>
  </cellXfs>
  <cellStyles count="3">
    <cellStyle name="Normal" xfId="0" builtinId="0"/>
    <cellStyle name="Normal 2" xfId="1" xr:uid="{EC4F8653-3059-4D99-8400-3ECD42F2F905}"/>
    <cellStyle name="Porcentaje" xfId="2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general" vertical="center" textRotation="0" wrapText="1" indent="0" justifyLastLine="0" shrinkToFit="0" readingOrder="1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right" vertical="center" textRotation="0" wrapText="1" indent="0" justifyLastLine="0" shrinkToFit="0" readingOrder="1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251791</xdr:colOff>
      <xdr:row>0</xdr:row>
      <xdr:rowOff>165818</xdr:rowOff>
    </xdr:from>
    <xdr:ext cx="2994991" cy="937923"/>
    <xdr:pic>
      <xdr:nvPicPr>
        <xdr:cNvPr id="2" name="Imagen 1">
          <a:extLst>
            <a:ext uri="{FF2B5EF4-FFF2-40B4-BE49-F238E27FC236}">
              <a16:creationId xmlns:a16="http://schemas.microsoft.com/office/drawing/2014/main" id="{131B694F-6D2B-47DB-9958-ABA872090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251791" y="165818"/>
          <a:ext cx="2994991" cy="9379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56030</xdr:colOff>
      <xdr:row>1</xdr:row>
      <xdr:rowOff>104215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D6CAAB5-AF5A-4C20-90CA-D6CE21448E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56030" y="328333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7623FA-346B-4818-AF0E-991E20024AA5}" name="Vigencia" displayName="Vigencia" ref="A7:R31" totalsRowShown="0" headerRowDxfId="34" dataDxfId="33">
  <autoFilter ref="A7:R31" xr:uid="{667623FA-346B-4818-AF0E-991E20024AA5}"/>
  <tableColumns count="18">
    <tableColumn id="1" xr3:uid="{0F918B8E-976B-4CC0-849A-1D762193C2A8}" name="RUBRO" dataDxfId="32"/>
    <tableColumn id="2" xr3:uid="{68874222-ADB0-4016-BDEA-FDDE0CFDA84A}" name="FUENTE" dataDxfId="31"/>
    <tableColumn id="3" xr3:uid="{2A598904-DB77-4FB4-BC99-3EF40481B0D5}" name="RECURSO" dataDxfId="30"/>
    <tableColumn id="4" xr3:uid="{5230E8F2-F049-4A1F-816B-6C8129BDE1EB}" name="SITUACION DE FONDOS" dataDxfId="29"/>
    <tableColumn id="5" xr3:uid="{16543DA8-A39D-4F00-8C97-E175697844D9}" name="DESCRIPCION" dataDxfId="28"/>
    <tableColumn id="6" xr3:uid="{402CE5DF-FC58-4E29-88FF-583C73627E05}" name="APROPIACIÓN INICIAL" dataDxfId="27"/>
    <tableColumn id="7" xr3:uid="{E17836AC-39CF-47B0-8702-738CD993EF2F}" name="APROPIACIÓN ADICIONADA" dataDxfId="26"/>
    <tableColumn id="8" xr3:uid="{4914ED43-5856-420F-AF37-31CB60AA36B0}" name="APROPIACIÓN REDUCIDA" dataDxfId="25"/>
    <tableColumn id="9" xr3:uid="{ABDB4CC4-E5BD-49FF-8688-F96FB3A285E2}" name="APROPIACIÓN VIGENTE" dataDxfId="24"/>
    <tableColumn id="10" xr3:uid="{0F5780C0-4693-47C9-A1B4-C1F1968C01F1}" name="APROPIACION BLOQUEADA" dataDxfId="23"/>
    <tableColumn id="11" xr3:uid="{EE08F361-ABF9-42A5-9280-60EE308D9952}" name="CERTIFICADO DE DISPONIBILIDAD PRESUPUESTAL" dataDxfId="22"/>
    <tableColumn id="12" xr3:uid="{6C7C0EE0-ECD1-411B-A436-65475348FB1E}" name="APROPIACION DISPONIBLE" dataDxfId="21"/>
    <tableColumn id="13" xr3:uid="{6D919175-647D-47F5-9A65-10B16CAE6BAA}" name="COMPROMISO" dataDxfId="20"/>
    <tableColumn id="14" xr3:uid="{2A9246F9-E26E-4D3F-88E0-DBE81B8A728B}" name="OBLIGACION" dataDxfId="19"/>
    <tableColumn id="15" xr3:uid="{021F20B4-EC50-4F49-8685-975270AD1BB4}" name="PAGOS" dataDxfId="18"/>
    <tableColumn id="16" xr3:uid="{098DF0F3-0440-429E-A75B-D0BA19B83757}" name="% Compromisos" dataDxfId="17">
      <calculatedColumnFormula>+M8/I8</calculatedColumnFormula>
    </tableColumn>
    <tableColumn id="17" xr3:uid="{0A65F332-2109-4193-9A1A-007B1EEEF6CC}" name="% Obligaciones" dataDxfId="16">
      <calculatedColumnFormula>+N8/I8</calculatedColumnFormula>
    </tableColumn>
    <tableColumn id="18" xr3:uid="{61581416-4C24-430C-9E1A-83201B97EECB}" name="% Pagos" dataDxfId="15">
      <calculatedColumnFormula>+O8/I8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FDDCED-09B3-4401-A9E6-5A4322323ADE}" name="Reservapresupuestal" displayName="Reservapresupuestal" ref="A6:J17" totalsRowShown="0" headerRowDxfId="14" dataDxfId="12" headerRowBorderDxfId="13" tableBorderDxfId="11" totalsRowBorderDxfId="10">
  <autoFilter ref="A6:J17" xr:uid="{BCFDDCED-09B3-4401-A9E6-5A4322323ADE}"/>
  <tableColumns count="10">
    <tableColumn id="1" xr3:uid="{2A47EBC2-AED2-4DF1-960F-37D06E06EE3C}" name="RUBRO" dataDxfId="9"/>
    <tableColumn id="2" xr3:uid="{F32CB2C7-814A-4515-829B-554E586F5D32}" name="FUENTE" dataDxfId="8"/>
    <tableColumn id="3" xr3:uid="{5F3338AE-CCE1-42D3-BF66-9C15666D3126}" name="REC" dataDxfId="7"/>
    <tableColumn id="4" xr3:uid="{A2BBABAB-3482-4AF2-97F7-D13BF69206F2}" name="SIT" dataDxfId="6"/>
    <tableColumn id="5" xr3:uid="{A6191345-29CA-4A33-9CD5-E0D690CFFEBF}" name="DESCRIPCION" dataDxfId="5"/>
    <tableColumn id="6" xr3:uid="{D1B2F35E-451B-41D3-A7C5-689F6E3AFF78}" name="COMPROMISO" dataDxfId="4"/>
    <tableColumn id="7" xr3:uid="{66963FA6-D582-42F2-88A2-91724ADEF466}" name="OBLIGACION" dataDxfId="3"/>
    <tableColumn id="8" xr3:uid="{28B2D51C-15B4-428B-8159-7D42D09D5348}" name="PAGOS" dataDxfId="2"/>
    <tableColumn id="9" xr3:uid="{E60F71FA-B82C-46CA-A3A1-A3692D5E0492}" name="% Obligaciones" dataDxfId="1" dataCellStyle="Porcentaje">
      <calculatedColumnFormula>+G7/F7</calculatedColumnFormula>
    </tableColumn>
    <tableColumn id="10" xr3:uid="{CA0045AB-3939-4E89-8BEC-E8CE845288A5}" name="% Pagos" dataDxfId="0" dataCellStyle="Porcentaje">
      <calculatedColumnFormula>+Reservapresupuestal[[#This Row],[PAGOS]]/Reservapresupuestal[[#This Row],[COMPROMISO]]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showGridLines="0" tabSelected="1" topLeftCell="J1" zoomScaleNormal="100" workbookViewId="0">
      <selection activeCell="L6" sqref="L6"/>
    </sheetView>
  </sheetViews>
  <sheetFormatPr baseColWidth="10" defaultRowHeight="18" x14ac:dyDescent="0.35"/>
  <cols>
    <col min="1" max="1" width="16" style="1" customWidth="1"/>
    <col min="2" max="2" width="12.5703125" style="1" customWidth="1"/>
    <col min="3" max="3" width="12.140625" style="1" customWidth="1"/>
    <col min="4" max="4" width="12.7109375" style="1" customWidth="1"/>
    <col min="5" max="5" width="26.28515625" style="1" customWidth="1"/>
    <col min="6" max="6" width="20.7109375" style="1" customWidth="1"/>
    <col min="7" max="8" width="21.5703125" style="1" bestFit="1" customWidth="1"/>
    <col min="9" max="14" width="20.7109375" style="1" customWidth="1"/>
    <col min="15" max="15" width="25.7109375" style="1" customWidth="1"/>
    <col min="16" max="16" width="15.140625" style="1" customWidth="1"/>
    <col min="17" max="17" width="13.140625" style="1" customWidth="1"/>
    <col min="18" max="18" width="13.28515625" style="1" customWidth="1"/>
    <col min="19" max="16384" width="11.42578125" style="1"/>
  </cols>
  <sheetData>
    <row r="1" spans="1:25" x14ac:dyDescent="0.3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"/>
      <c r="T1" s="2"/>
      <c r="U1" s="2"/>
      <c r="V1" s="2"/>
      <c r="W1" s="2"/>
      <c r="X1" s="2"/>
      <c r="Y1" s="2"/>
    </row>
    <row r="2" spans="1:25" x14ac:dyDescent="0.35">
      <c r="A2" s="32" t="s">
        <v>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"/>
      <c r="T2" s="2"/>
      <c r="U2" s="2"/>
      <c r="V2" s="2"/>
      <c r="W2" s="2"/>
      <c r="X2" s="2"/>
      <c r="Y2" s="2"/>
    </row>
    <row r="3" spans="1:25" x14ac:dyDescent="0.3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"/>
      <c r="T3" s="4"/>
      <c r="U3" s="4"/>
      <c r="V3" s="4"/>
      <c r="W3" s="4"/>
      <c r="X3" s="4"/>
      <c r="Y3" s="4"/>
    </row>
    <row r="4" spans="1:25" x14ac:dyDescent="0.35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4"/>
      <c r="T4" s="4"/>
      <c r="U4" s="4"/>
      <c r="V4" s="4"/>
      <c r="W4" s="4"/>
      <c r="X4" s="4"/>
      <c r="Y4" s="4"/>
    </row>
    <row r="5" spans="1:2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</row>
    <row r="6" spans="1:2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</row>
    <row r="7" spans="1:25" ht="54" x14ac:dyDescent="0.35">
      <c r="A7" s="3" t="s">
        <v>0</v>
      </c>
      <c r="B7" s="3" t="s">
        <v>1</v>
      </c>
      <c r="C7" s="3" t="s">
        <v>40</v>
      </c>
      <c r="D7" s="3" t="s">
        <v>59</v>
      </c>
      <c r="E7" s="3" t="s">
        <v>4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</v>
      </c>
      <c r="N7" s="3" t="s">
        <v>6</v>
      </c>
      <c r="O7" s="3" t="s">
        <v>7</v>
      </c>
      <c r="P7" s="3" t="s">
        <v>41</v>
      </c>
      <c r="Q7" s="3" t="s">
        <v>43</v>
      </c>
      <c r="R7" s="3" t="s">
        <v>42</v>
      </c>
      <c r="S7" s="4"/>
      <c r="T7" s="4"/>
      <c r="U7" s="4"/>
      <c r="V7" s="4"/>
      <c r="W7" s="4"/>
      <c r="X7" s="4"/>
      <c r="Y7" s="4"/>
    </row>
    <row r="8" spans="1:25" x14ac:dyDescent="0.35">
      <c r="A8" s="5" t="s">
        <v>8</v>
      </c>
      <c r="B8" s="6" t="s">
        <v>9</v>
      </c>
      <c r="C8" s="6" t="s">
        <v>10</v>
      </c>
      <c r="D8" s="6" t="s">
        <v>11</v>
      </c>
      <c r="E8" s="7" t="s">
        <v>12</v>
      </c>
      <c r="F8" s="8">
        <v>9592000000</v>
      </c>
      <c r="G8" s="8">
        <v>0</v>
      </c>
      <c r="H8" s="8">
        <v>0</v>
      </c>
      <c r="I8" s="8">
        <v>9592000000</v>
      </c>
      <c r="J8" s="8">
        <v>0</v>
      </c>
      <c r="K8" s="8">
        <v>9592000000</v>
      </c>
      <c r="L8" s="8">
        <v>0</v>
      </c>
      <c r="M8" s="8">
        <v>3302164741</v>
      </c>
      <c r="N8" s="8">
        <v>3302164741</v>
      </c>
      <c r="O8" s="8">
        <v>3302164741</v>
      </c>
      <c r="P8" s="9">
        <f t="shared" ref="P8:P31" si="0">+M8/I8</f>
        <v>0.3442623791701418</v>
      </c>
      <c r="Q8" s="9">
        <f t="shared" ref="Q8:Q31" si="1">+N8/I8</f>
        <v>0.3442623791701418</v>
      </c>
      <c r="R8" s="10">
        <f t="shared" ref="R8:R31" si="2">+O8/I8</f>
        <v>0.3442623791701418</v>
      </c>
    </row>
    <row r="9" spans="1:25" ht="54" x14ac:dyDescent="0.35">
      <c r="A9" s="5" t="s">
        <v>13</v>
      </c>
      <c r="B9" s="6" t="s">
        <v>9</v>
      </c>
      <c r="C9" s="6" t="s">
        <v>10</v>
      </c>
      <c r="D9" s="6" t="s">
        <v>11</v>
      </c>
      <c r="E9" s="7" t="s">
        <v>14</v>
      </c>
      <c r="F9" s="8">
        <v>3380000000</v>
      </c>
      <c r="G9" s="8">
        <v>0</v>
      </c>
      <c r="H9" s="8">
        <v>0</v>
      </c>
      <c r="I9" s="8">
        <v>3380000000</v>
      </c>
      <c r="J9" s="8">
        <v>0</v>
      </c>
      <c r="K9" s="8">
        <v>3380000000</v>
      </c>
      <c r="L9" s="8">
        <v>0</v>
      </c>
      <c r="M9" s="8">
        <v>1312999193</v>
      </c>
      <c r="N9" s="8">
        <v>1312999193</v>
      </c>
      <c r="O9" s="8">
        <v>1312999193</v>
      </c>
      <c r="P9" s="9">
        <f t="shared" si="0"/>
        <v>0.388461299704142</v>
      </c>
      <c r="Q9" s="9">
        <f t="shared" si="1"/>
        <v>0.388461299704142</v>
      </c>
      <c r="R9" s="10">
        <f t="shared" si="2"/>
        <v>0.388461299704142</v>
      </c>
    </row>
    <row r="10" spans="1:25" ht="54" x14ac:dyDescent="0.35">
      <c r="A10" s="5" t="s">
        <v>15</v>
      </c>
      <c r="B10" s="6" t="s">
        <v>9</v>
      </c>
      <c r="C10" s="6" t="s">
        <v>10</v>
      </c>
      <c r="D10" s="6" t="s">
        <v>11</v>
      </c>
      <c r="E10" s="7" t="s">
        <v>16</v>
      </c>
      <c r="F10" s="8">
        <v>1156000000</v>
      </c>
      <c r="G10" s="8">
        <v>0</v>
      </c>
      <c r="H10" s="8">
        <v>0</v>
      </c>
      <c r="I10" s="8">
        <v>1156000000</v>
      </c>
      <c r="J10" s="8">
        <v>0</v>
      </c>
      <c r="K10" s="8">
        <v>1156000000</v>
      </c>
      <c r="L10" s="8">
        <v>0</v>
      </c>
      <c r="M10" s="8">
        <v>569257808</v>
      </c>
      <c r="N10" s="8">
        <v>569257808</v>
      </c>
      <c r="O10" s="8">
        <v>569257808</v>
      </c>
      <c r="P10" s="9">
        <f t="shared" si="0"/>
        <v>0.49243755017301039</v>
      </c>
      <c r="Q10" s="9">
        <f t="shared" si="1"/>
        <v>0.49243755017301039</v>
      </c>
      <c r="R10" s="10">
        <f t="shared" si="2"/>
        <v>0.49243755017301039</v>
      </c>
    </row>
    <row r="11" spans="1:25" ht="36" x14ac:dyDescent="0.35">
      <c r="A11" s="11"/>
      <c r="B11" s="12"/>
      <c r="C11" s="12"/>
      <c r="D11" s="12"/>
      <c r="E11" s="13" t="s">
        <v>48</v>
      </c>
      <c r="F11" s="14">
        <f>SUM(F8:F10)</f>
        <v>14128000000</v>
      </c>
      <c r="G11" s="14">
        <f t="shared" ref="G11" si="3">SUM(G8:G10)</f>
        <v>0</v>
      </c>
      <c r="H11" s="14">
        <f t="shared" ref="H11" si="4">SUM(H8:H10)</f>
        <v>0</v>
      </c>
      <c r="I11" s="14">
        <f t="shared" ref="I11" si="5">SUM(I8:I10)</f>
        <v>14128000000</v>
      </c>
      <c r="J11" s="14">
        <f t="shared" ref="J11" si="6">SUM(J8:J10)</f>
        <v>0</v>
      </c>
      <c r="K11" s="14">
        <f t="shared" ref="K11" si="7">SUM(K8:K10)</f>
        <v>14128000000</v>
      </c>
      <c r="L11" s="14">
        <f t="shared" ref="L11" si="8">SUM(L8:L10)</f>
        <v>0</v>
      </c>
      <c r="M11" s="14">
        <f t="shared" ref="M11" si="9">SUM(M8:M10)</f>
        <v>5184421742</v>
      </c>
      <c r="N11" s="14">
        <f t="shared" ref="N11" si="10">SUM(N8:N10)</f>
        <v>5184421742</v>
      </c>
      <c r="O11" s="14">
        <f t="shared" ref="O11" si="11">SUM(O8:O10)</f>
        <v>5184421742</v>
      </c>
      <c r="P11" s="15">
        <f t="shared" si="0"/>
        <v>0.36696076882785955</v>
      </c>
      <c r="Q11" s="15">
        <f t="shared" si="1"/>
        <v>0.36696076882785955</v>
      </c>
      <c r="R11" s="16">
        <f t="shared" si="2"/>
        <v>0.36696076882785955</v>
      </c>
    </row>
    <row r="12" spans="1:25" ht="36" x14ac:dyDescent="0.35">
      <c r="A12" s="5" t="s">
        <v>17</v>
      </c>
      <c r="B12" s="6" t="s">
        <v>9</v>
      </c>
      <c r="C12" s="6" t="s">
        <v>10</v>
      </c>
      <c r="D12" s="6" t="s">
        <v>11</v>
      </c>
      <c r="E12" s="7" t="s">
        <v>18</v>
      </c>
      <c r="F12" s="8">
        <v>3358515000</v>
      </c>
      <c r="G12" s="8">
        <v>0</v>
      </c>
      <c r="H12" s="8">
        <v>0</v>
      </c>
      <c r="I12" s="8">
        <v>3358515000</v>
      </c>
      <c r="J12" s="8">
        <v>0</v>
      </c>
      <c r="K12" s="8">
        <v>3177372677.0900002</v>
      </c>
      <c r="L12" s="8">
        <v>181142322.91</v>
      </c>
      <c r="M12" s="8">
        <v>2914779938.5700002</v>
      </c>
      <c r="N12" s="8">
        <v>1188892370.77</v>
      </c>
      <c r="O12" s="8">
        <v>1188892370.77</v>
      </c>
      <c r="P12" s="9">
        <f t="shared" si="0"/>
        <v>0.86787760023998706</v>
      </c>
      <c r="Q12" s="9">
        <f t="shared" si="1"/>
        <v>0.35399346758016564</v>
      </c>
      <c r="R12" s="10">
        <f t="shared" si="2"/>
        <v>0.35399346758016564</v>
      </c>
    </row>
    <row r="13" spans="1:25" ht="36" x14ac:dyDescent="0.35">
      <c r="A13" s="11"/>
      <c r="B13" s="12"/>
      <c r="C13" s="12"/>
      <c r="D13" s="12"/>
      <c r="E13" s="13" t="s">
        <v>60</v>
      </c>
      <c r="F13" s="14">
        <f>+F12</f>
        <v>3358515000</v>
      </c>
      <c r="G13" s="14">
        <f t="shared" ref="G13" si="12">+G12</f>
        <v>0</v>
      </c>
      <c r="H13" s="14">
        <f t="shared" ref="H13" si="13">+H12</f>
        <v>0</v>
      </c>
      <c r="I13" s="14">
        <f t="shared" ref="I13" si="14">+I12</f>
        <v>3358515000</v>
      </c>
      <c r="J13" s="14">
        <f t="shared" ref="J13" si="15">+J12</f>
        <v>0</v>
      </c>
      <c r="K13" s="14">
        <f t="shared" ref="K13" si="16">+K12</f>
        <v>3177372677.0900002</v>
      </c>
      <c r="L13" s="14">
        <f t="shared" ref="L13" si="17">+L12</f>
        <v>181142322.91</v>
      </c>
      <c r="M13" s="14">
        <f t="shared" ref="M13" si="18">+M12</f>
        <v>2914779938.5700002</v>
      </c>
      <c r="N13" s="14">
        <f t="shared" ref="N13" si="19">+N12</f>
        <v>1188892370.77</v>
      </c>
      <c r="O13" s="14">
        <f t="shared" ref="O13" si="20">+O12</f>
        <v>1188892370.77</v>
      </c>
      <c r="P13" s="15">
        <f t="shared" si="0"/>
        <v>0.86787760023998706</v>
      </c>
      <c r="Q13" s="15">
        <f t="shared" si="1"/>
        <v>0.35399346758016564</v>
      </c>
      <c r="R13" s="16">
        <f t="shared" si="2"/>
        <v>0.35399346758016564</v>
      </c>
    </row>
    <row r="14" spans="1:25" ht="54" x14ac:dyDescent="0.35">
      <c r="A14" s="5" t="s">
        <v>19</v>
      </c>
      <c r="B14" s="6" t="s">
        <v>9</v>
      </c>
      <c r="C14" s="6" t="s">
        <v>10</v>
      </c>
      <c r="D14" s="6" t="s">
        <v>11</v>
      </c>
      <c r="E14" s="7" t="s">
        <v>20</v>
      </c>
      <c r="F14" s="8">
        <v>758000000</v>
      </c>
      <c r="G14" s="8">
        <v>0</v>
      </c>
      <c r="H14" s="8">
        <v>0</v>
      </c>
      <c r="I14" s="8">
        <v>758000000</v>
      </c>
      <c r="J14" s="8">
        <v>758000000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9">
        <f t="shared" si="0"/>
        <v>0</v>
      </c>
      <c r="Q14" s="9">
        <f t="shared" si="1"/>
        <v>0</v>
      </c>
      <c r="R14" s="10">
        <f t="shared" si="2"/>
        <v>0</v>
      </c>
    </row>
    <row r="15" spans="1:25" ht="90" x14ac:dyDescent="0.35">
      <c r="A15" s="5" t="s">
        <v>21</v>
      </c>
      <c r="B15" s="6" t="s">
        <v>9</v>
      </c>
      <c r="C15" s="6" t="s">
        <v>10</v>
      </c>
      <c r="D15" s="6" t="s">
        <v>11</v>
      </c>
      <c r="E15" s="7" t="s">
        <v>22</v>
      </c>
      <c r="F15" s="8">
        <v>86000000</v>
      </c>
      <c r="G15" s="8">
        <v>0</v>
      </c>
      <c r="H15" s="8">
        <v>0</v>
      </c>
      <c r="I15" s="8">
        <v>86000000</v>
      </c>
      <c r="J15" s="8">
        <v>0</v>
      </c>
      <c r="K15" s="8">
        <v>86000000</v>
      </c>
      <c r="L15" s="8">
        <v>0</v>
      </c>
      <c r="M15" s="8">
        <v>8462326</v>
      </c>
      <c r="N15" s="8">
        <v>8462326</v>
      </c>
      <c r="O15" s="8">
        <v>8462326</v>
      </c>
      <c r="P15" s="9">
        <f t="shared" si="0"/>
        <v>9.8399139534883717E-2</v>
      </c>
      <c r="Q15" s="9">
        <f t="shared" si="1"/>
        <v>9.8399139534883717E-2</v>
      </c>
      <c r="R15" s="10">
        <f t="shared" si="2"/>
        <v>9.8399139534883717E-2</v>
      </c>
    </row>
    <row r="16" spans="1:25" ht="36" x14ac:dyDescent="0.35">
      <c r="A16" s="11"/>
      <c r="B16" s="12"/>
      <c r="C16" s="12"/>
      <c r="D16" s="12"/>
      <c r="E16" s="13" t="s">
        <v>47</v>
      </c>
      <c r="F16" s="14">
        <f>SUM(F14:F15)</f>
        <v>844000000</v>
      </c>
      <c r="G16" s="14">
        <f t="shared" ref="G16" si="21">SUM(G14:G15)</f>
        <v>0</v>
      </c>
      <c r="H16" s="14">
        <f t="shared" ref="H16" si="22">SUM(H14:H15)</f>
        <v>0</v>
      </c>
      <c r="I16" s="14">
        <f t="shared" ref="I16" si="23">SUM(I14:I15)</f>
        <v>844000000</v>
      </c>
      <c r="J16" s="14">
        <f t="shared" ref="J16" si="24">SUM(J14:J15)</f>
        <v>758000000</v>
      </c>
      <c r="K16" s="14">
        <f t="shared" ref="K16" si="25">SUM(K14:K15)</f>
        <v>86000000</v>
      </c>
      <c r="L16" s="14">
        <f t="shared" ref="L16" si="26">SUM(L14:L15)</f>
        <v>0</v>
      </c>
      <c r="M16" s="14">
        <f t="shared" ref="M16" si="27">SUM(M14:M15)</f>
        <v>8462326</v>
      </c>
      <c r="N16" s="14">
        <f t="shared" ref="N16" si="28">SUM(N14:N15)</f>
        <v>8462326</v>
      </c>
      <c r="O16" s="14">
        <f t="shared" ref="O16" si="29">SUM(O14:O15)</f>
        <v>8462326</v>
      </c>
      <c r="P16" s="15">
        <f t="shared" si="0"/>
        <v>1.002645260663507E-2</v>
      </c>
      <c r="Q16" s="15">
        <f t="shared" si="1"/>
        <v>1.002645260663507E-2</v>
      </c>
      <c r="R16" s="16">
        <f t="shared" si="2"/>
        <v>1.002645260663507E-2</v>
      </c>
    </row>
    <row r="17" spans="1:18" x14ac:dyDescent="0.35">
      <c r="A17" s="5" t="s">
        <v>23</v>
      </c>
      <c r="B17" s="6" t="s">
        <v>9</v>
      </c>
      <c r="C17" s="6" t="s">
        <v>10</v>
      </c>
      <c r="D17" s="6" t="s">
        <v>11</v>
      </c>
      <c r="E17" s="7" t="s">
        <v>24</v>
      </c>
      <c r="F17" s="8">
        <v>1032300</v>
      </c>
      <c r="G17" s="8">
        <v>0</v>
      </c>
      <c r="H17" s="8">
        <v>0</v>
      </c>
      <c r="I17" s="8">
        <v>1032300</v>
      </c>
      <c r="J17" s="8">
        <v>0</v>
      </c>
      <c r="K17" s="8">
        <v>0</v>
      </c>
      <c r="L17" s="8">
        <v>1032300</v>
      </c>
      <c r="M17" s="8">
        <v>0</v>
      </c>
      <c r="N17" s="8">
        <v>0</v>
      </c>
      <c r="O17" s="8">
        <v>0</v>
      </c>
      <c r="P17" s="9">
        <f t="shared" si="0"/>
        <v>0</v>
      </c>
      <c r="Q17" s="9">
        <f t="shared" si="1"/>
        <v>0</v>
      </c>
      <c r="R17" s="10">
        <f t="shared" si="2"/>
        <v>0</v>
      </c>
    </row>
    <row r="18" spans="1:18" ht="36" x14ac:dyDescent="0.35">
      <c r="A18" s="5" t="s">
        <v>25</v>
      </c>
      <c r="B18" s="6" t="s">
        <v>9</v>
      </c>
      <c r="C18" s="6" t="s">
        <v>26</v>
      </c>
      <c r="D18" s="6" t="s">
        <v>27</v>
      </c>
      <c r="E18" s="7" t="s">
        <v>28</v>
      </c>
      <c r="F18" s="8">
        <v>171911053</v>
      </c>
      <c r="G18" s="8">
        <v>0</v>
      </c>
      <c r="H18" s="8">
        <v>0</v>
      </c>
      <c r="I18" s="8">
        <v>171911053</v>
      </c>
      <c r="J18" s="8">
        <v>0</v>
      </c>
      <c r="K18" s="8">
        <v>0</v>
      </c>
      <c r="L18" s="8">
        <v>171911053</v>
      </c>
      <c r="M18" s="8">
        <v>0</v>
      </c>
      <c r="N18" s="8">
        <v>0</v>
      </c>
      <c r="O18" s="8">
        <v>0</v>
      </c>
      <c r="P18" s="9">
        <f t="shared" si="0"/>
        <v>0</v>
      </c>
      <c r="Q18" s="9">
        <f t="shared" si="1"/>
        <v>0</v>
      </c>
      <c r="R18" s="10">
        <f t="shared" si="2"/>
        <v>0</v>
      </c>
    </row>
    <row r="19" spans="1:18" ht="72" x14ac:dyDescent="0.35">
      <c r="A19" s="11"/>
      <c r="B19" s="12"/>
      <c r="C19" s="12"/>
      <c r="D19" s="12"/>
      <c r="E19" s="13" t="s">
        <v>44</v>
      </c>
      <c r="F19" s="14">
        <f>+F17+F18</f>
        <v>172943353</v>
      </c>
      <c r="G19" s="14">
        <f t="shared" ref="G19" si="30">+G17+G18</f>
        <v>0</v>
      </c>
      <c r="H19" s="14">
        <f t="shared" ref="H19" si="31">+H17+H18</f>
        <v>0</v>
      </c>
      <c r="I19" s="14">
        <f t="shared" ref="I19" si="32">+I17+I18</f>
        <v>172943353</v>
      </c>
      <c r="J19" s="14">
        <f t="shared" ref="J19" si="33">+J17+J18</f>
        <v>0</v>
      </c>
      <c r="K19" s="14">
        <f t="shared" ref="K19" si="34">+K17+K18</f>
        <v>0</v>
      </c>
      <c r="L19" s="14">
        <f t="shared" ref="L19" si="35">+L17+L18</f>
        <v>172943353</v>
      </c>
      <c r="M19" s="14">
        <f t="shared" ref="M19" si="36">+M17+M18</f>
        <v>0</v>
      </c>
      <c r="N19" s="14">
        <f t="shared" ref="N19" si="37">+N17+N18</f>
        <v>0</v>
      </c>
      <c r="O19" s="14">
        <f t="shared" ref="O19" si="38">+O17+O18</f>
        <v>0</v>
      </c>
      <c r="P19" s="15">
        <f t="shared" si="0"/>
        <v>0</v>
      </c>
      <c r="Q19" s="15">
        <f t="shared" si="1"/>
        <v>0</v>
      </c>
      <c r="R19" s="16">
        <f t="shared" si="2"/>
        <v>0</v>
      </c>
    </row>
    <row r="20" spans="1:18" x14ac:dyDescent="0.35">
      <c r="A20" s="11"/>
      <c r="B20" s="12"/>
      <c r="C20" s="12"/>
      <c r="D20" s="12"/>
      <c r="E20" s="13" t="s">
        <v>46</v>
      </c>
      <c r="F20" s="14">
        <f>+F11+F13+F16+F19</f>
        <v>18503458353</v>
      </c>
      <c r="G20" s="14">
        <f t="shared" ref="G20" si="39">+G11+G13+G16+G19</f>
        <v>0</v>
      </c>
      <c r="H20" s="14">
        <f t="shared" ref="H20" si="40">+H11+H13+H16+H19</f>
        <v>0</v>
      </c>
      <c r="I20" s="14">
        <f t="shared" ref="I20" si="41">+I11+I13+I16+I19</f>
        <v>18503458353</v>
      </c>
      <c r="J20" s="14">
        <f t="shared" ref="J20" si="42">+J11+J13+J16+J19</f>
        <v>758000000</v>
      </c>
      <c r="K20" s="14">
        <f t="shared" ref="K20" si="43">+K11+K13+K16+K19</f>
        <v>17391372677.09</v>
      </c>
      <c r="L20" s="14">
        <f t="shared" ref="L20" si="44">+L11+L13+L16+L19</f>
        <v>354085675.90999997</v>
      </c>
      <c r="M20" s="14">
        <f t="shared" ref="M20" si="45">+M11+M13+M16+M19</f>
        <v>8107664006.5699997</v>
      </c>
      <c r="N20" s="14">
        <f t="shared" ref="N20" si="46">+N11+N13+N16+N19</f>
        <v>6381776438.7700005</v>
      </c>
      <c r="O20" s="14">
        <f t="shared" ref="O20" si="47">+O11+O13+O16+O19</f>
        <v>6381776438.7700005</v>
      </c>
      <c r="P20" s="15">
        <f t="shared" si="0"/>
        <v>0.43817019780280636</v>
      </c>
      <c r="Q20" s="15">
        <f t="shared" si="1"/>
        <v>0.34489641433625901</v>
      </c>
      <c r="R20" s="16">
        <f t="shared" si="2"/>
        <v>0.34489641433625901</v>
      </c>
    </row>
    <row r="21" spans="1:18" ht="108" x14ac:dyDescent="0.35">
      <c r="A21" s="5" t="s">
        <v>29</v>
      </c>
      <c r="B21" s="6" t="s">
        <v>9</v>
      </c>
      <c r="C21" s="6" t="s">
        <v>26</v>
      </c>
      <c r="D21" s="6" t="s">
        <v>11</v>
      </c>
      <c r="E21" s="7" t="s">
        <v>30</v>
      </c>
      <c r="F21" s="8">
        <v>5468624437</v>
      </c>
      <c r="G21" s="8">
        <v>0</v>
      </c>
      <c r="H21" s="8">
        <v>1327862732</v>
      </c>
      <c r="I21" s="8">
        <v>4140761705</v>
      </c>
      <c r="J21" s="8">
        <v>0</v>
      </c>
      <c r="K21" s="8">
        <v>3877768291</v>
      </c>
      <c r="L21" s="8">
        <v>262993414</v>
      </c>
      <c r="M21" s="8">
        <v>3501507920</v>
      </c>
      <c r="N21" s="8">
        <v>1021553049</v>
      </c>
      <c r="O21" s="8">
        <v>1021553049</v>
      </c>
      <c r="P21" s="9">
        <f t="shared" si="0"/>
        <v>0.84561927719045116</v>
      </c>
      <c r="Q21" s="9">
        <f t="shared" si="1"/>
        <v>0.24670655347456175</v>
      </c>
      <c r="R21" s="10">
        <f t="shared" si="2"/>
        <v>0.24670655347456175</v>
      </c>
    </row>
    <row r="22" spans="1:18" ht="108" x14ac:dyDescent="0.35">
      <c r="A22" s="5" t="s">
        <v>31</v>
      </c>
      <c r="B22" s="6" t="s">
        <v>9</v>
      </c>
      <c r="C22" s="6" t="s">
        <v>26</v>
      </c>
      <c r="D22" s="6" t="s">
        <v>11</v>
      </c>
      <c r="E22" s="7" t="s">
        <v>30</v>
      </c>
      <c r="F22" s="8">
        <v>3926826802</v>
      </c>
      <c r="G22" s="8">
        <v>0</v>
      </c>
      <c r="H22" s="8">
        <v>1260357681</v>
      </c>
      <c r="I22" s="8">
        <v>2666469121</v>
      </c>
      <c r="J22" s="8">
        <v>0</v>
      </c>
      <c r="K22" s="8">
        <v>2372361325</v>
      </c>
      <c r="L22" s="8">
        <v>294107796</v>
      </c>
      <c r="M22" s="8">
        <v>2005901584</v>
      </c>
      <c r="N22" s="8">
        <v>470968547</v>
      </c>
      <c r="O22" s="8">
        <v>470968547</v>
      </c>
      <c r="P22" s="9">
        <f t="shared" si="0"/>
        <v>0.75226882179221755</v>
      </c>
      <c r="Q22" s="9">
        <f t="shared" si="1"/>
        <v>0.17662628953429385</v>
      </c>
      <c r="R22" s="10">
        <f t="shared" si="2"/>
        <v>0.17662628953429385</v>
      </c>
    </row>
    <row r="23" spans="1:18" ht="108" x14ac:dyDescent="0.35">
      <c r="A23" s="5" t="s">
        <v>32</v>
      </c>
      <c r="B23" s="6" t="s">
        <v>9</v>
      </c>
      <c r="C23" s="6" t="s">
        <v>26</v>
      </c>
      <c r="D23" s="6" t="s">
        <v>11</v>
      </c>
      <c r="E23" s="7" t="s">
        <v>30</v>
      </c>
      <c r="F23" s="8">
        <v>10028389592</v>
      </c>
      <c r="G23" s="8">
        <v>0</v>
      </c>
      <c r="H23" s="8">
        <v>3548409980</v>
      </c>
      <c r="I23" s="8">
        <v>6479979612</v>
      </c>
      <c r="J23" s="8">
        <v>0</v>
      </c>
      <c r="K23" s="8">
        <v>6433148122</v>
      </c>
      <c r="L23" s="8">
        <v>46831490</v>
      </c>
      <c r="M23" s="8">
        <v>6293812818</v>
      </c>
      <c r="N23" s="8">
        <v>1517954451</v>
      </c>
      <c r="O23" s="8">
        <v>1517954451</v>
      </c>
      <c r="P23" s="9">
        <f t="shared" si="0"/>
        <v>0.97127046608985534</v>
      </c>
      <c r="Q23" s="9">
        <f t="shared" si="1"/>
        <v>0.23425296712183544</v>
      </c>
      <c r="R23" s="10">
        <f t="shared" si="2"/>
        <v>0.23425296712183544</v>
      </c>
    </row>
    <row r="24" spans="1:18" ht="108" x14ac:dyDescent="0.35">
      <c r="A24" s="5" t="s">
        <v>33</v>
      </c>
      <c r="B24" s="6" t="s">
        <v>9</v>
      </c>
      <c r="C24" s="6" t="s">
        <v>26</v>
      </c>
      <c r="D24" s="6" t="s">
        <v>11</v>
      </c>
      <c r="E24" s="7" t="s">
        <v>30</v>
      </c>
      <c r="F24" s="8">
        <v>12610000000</v>
      </c>
      <c r="G24" s="8">
        <v>0</v>
      </c>
      <c r="H24" s="8">
        <v>5869883085</v>
      </c>
      <c r="I24" s="8">
        <v>6740116915</v>
      </c>
      <c r="J24" s="8">
        <v>0</v>
      </c>
      <c r="K24" s="8">
        <v>6315102532</v>
      </c>
      <c r="L24" s="8">
        <v>425014383</v>
      </c>
      <c r="M24" s="8">
        <v>6224104175</v>
      </c>
      <c r="N24" s="8">
        <v>1236529929</v>
      </c>
      <c r="O24" s="8">
        <v>1236529929</v>
      </c>
      <c r="P24" s="9">
        <f t="shared" si="0"/>
        <v>0.92344157430687535</v>
      </c>
      <c r="Q24" s="9">
        <f t="shared" si="1"/>
        <v>0.18345823145116763</v>
      </c>
      <c r="R24" s="10">
        <f t="shared" si="2"/>
        <v>0.18345823145116763</v>
      </c>
    </row>
    <row r="25" spans="1:18" ht="108" x14ac:dyDescent="0.35">
      <c r="A25" s="5" t="s">
        <v>34</v>
      </c>
      <c r="B25" s="6" t="s">
        <v>9</v>
      </c>
      <c r="C25" s="6" t="s">
        <v>26</v>
      </c>
      <c r="D25" s="6" t="s">
        <v>11</v>
      </c>
      <c r="E25" s="7" t="s">
        <v>30</v>
      </c>
      <c r="F25" s="8">
        <v>7646482108</v>
      </c>
      <c r="G25" s="8">
        <v>0</v>
      </c>
      <c r="H25" s="8">
        <v>2405506438</v>
      </c>
      <c r="I25" s="8">
        <v>5240975670</v>
      </c>
      <c r="J25" s="8">
        <v>0</v>
      </c>
      <c r="K25" s="8">
        <v>5177608955</v>
      </c>
      <c r="L25" s="8">
        <v>63366715</v>
      </c>
      <c r="M25" s="8">
        <v>4980066894</v>
      </c>
      <c r="N25" s="8">
        <v>1648996878.3900001</v>
      </c>
      <c r="O25" s="8">
        <v>1648996878.3900001</v>
      </c>
      <c r="P25" s="9">
        <f t="shared" si="0"/>
        <v>0.95021751818206779</v>
      </c>
      <c r="Q25" s="9">
        <f t="shared" si="1"/>
        <v>0.31463547671649467</v>
      </c>
      <c r="R25" s="10">
        <f t="shared" si="2"/>
        <v>0.31463547671649467</v>
      </c>
    </row>
    <row r="26" spans="1:18" ht="72" x14ac:dyDescent="0.35">
      <c r="A26" s="5" t="s">
        <v>35</v>
      </c>
      <c r="B26" s="6" t="s">
        <v>9</v>
      </c>
      <c r="C26" s="6" t="s">
        <v>26</v>
      </c>
      <c r="D26" s="6" t="s">
        <v>11</v>
      </c>
      <c r="E26" s="7" t="s">
        <v>36</v>
      </c>
      <c r="F26" s="8">
        <v>7903217021</v>
      </c>
      <c r="G26" s="8">
        <v>0</v>
      </c>
      <c r="H26" s="8">
        <v>3612050249</v>
      </c>
      <c r="I26" s="8">
        <v>4291166772</v>
      </c>
      <c r="J26" s="8">
        <v>0</v>
      </c>
      <c r="K26" s="8">
        <v>4132148233</v>
      </c>
      <c r="L26" s="8">
        <v>159018539</v>
      </c>
      <c r="M26" s="8">
        <v>3827422671</v>
      </c>
      <c r="N26" s="8">
        <v>999044234</v>
      </c>
      <c r="O26" s="8">
        <v>999044234</v>
      </c>
      <c r="P26" s="9">
        <f t="shared" si="0"/>
        <v>0.89193053413212808</v>
      </c>
      <c r="Q26" s="9">
        <f t="shared" si="1"/>
        <v>0.23281412424210485</v>
      </c>
      <c r="R26" s="10">
        <f t="shared" si="2"/>
        <v>0.23281412424210485</v>
      </c>
    </row>
    <row r="27" spans="1:18" ht="108" x14ac:dyDescent="0.35">
      <c r="A27" s="5" t="s">
        <v>37</v>
      </c>
      <c r="B27" s="6" t="s">
        <v>9</v>
      </c>
      <c r="C27" s="6" t="s">
        <v>26</v>
      </c>
      <c r="D27" s="6" t="s">
        <v>11</v>
      </c>
      <c r="E27" s="7" t="s">
        <v>30</v>
      </c>
      <c r="F27" s="8">
        <v>7695195504</v>
      </c>
      <c r="G27" s="8">
        <v>0</v>
      </c>
      <c r="H27" s="8">
        <v>2975929835</v>
      </c>
      <c r="I27" s="8">
        <v>4719265669</v>
      </c>
      <c r="J27" s="8">
        <v>0</v>
      </c>
      <c r="K27" s="8">
        <v>4625162460</v>
      </c>
      <c r="L27" s="8">
        <v>94103209</v>
      </c>
      <c r="M27" s="8">
        <v>4145791733</v>
      </c>
      <c r="N27" s="8">
        <v>695084054</v>
      </c>
      <c r="O27" s="8">
        <v>695084054</v>
      </c>
      <c r="P27" s="9">
        <f t="shared" si="0"/>
        <v>0.878482379204238</v>
      </c>
      <c r="Q27" s="9">
        <f t="shared" si="1"/>
        <v>0.14728648538815711</v>
      </c>
      <c r="R27" s="10">
        <f t="shared" si="2"/>
        <v>0.14728648538815711</v>
      </c>
    </row>
    <row r="28" spans="1:18" ht="72" x14ac:dyDescent="0.35">
      <c r="A28" s="5" t="s">
        <v>68</v>
      </c>
      <c r="B28" s="6" t="s">
        <v>9</v>
      </c>
      <c r="C28" s="6" t="s">
        <v>26</v>
      </c>
      <c r="D28" s="6" t="s">
        <v>11</v>
      </c>
      <c r="E28" s="7" t="s">
        <v>36</v>
      </c>
      <c r="F28" s="8">
        <v>0</v>
      </c>
      <c r="G28" s="8">
        <v>21000000000</v>
      </c>
      <c r="H28" s="8">
        <v>0</v>
      </c>
      <c r="I28" s="8">
        <v>21000000000</v>
      </c>
      <c r="J28" s="8">
        <v>0</v>
      </c>
      <c r="K28" s="8">
        <v>21000000000</v>
      </c>
      <c r="L28" s="8">
        <v>0</v>
      </c>
      <c r="M28" s="8">
        <v>21000000000</v>
      </c>
      <c r="N28" s="8">
        <v>0</v>
      </c>
      <c r="O28" s="8">
        <v>0</v>
      </c>
      <c r="P28" s="9">
        <f>+M28/I28</f>
        <v>1</v>
      </c>
      <c r="Q28" s="9">
        <f>+N28/I28</f>
        <v>0</v>
      </c>
      <c r="R28" s="10">
        <f>+O28/I28</f>
        <v>0</v>
      </c>
    </row>
    <row r="29" spans="1:18" ht="108" x14ac:dyDescent="0.35">
      <c r="A29" s="5" t="s">
        <v>38</v>
      </c>
      <c r="B29" s="6" t="s">
        <v>9</v>
      </c>
      <c r="C29" s="6" t="s">
        <v>26</v>
      </c>
      <c r="D29" s="6" t="s">
        <v>11</v>
      </c>
      <c r="E29" s="7" t="s">
        <v>39</v>
      </c>
      <c r="F29" s="8">
        <v>5626864721</v>
      </c>
      <c r="G29" s="8">
        <v>0</v>
      </c>
      <c r="H29" s="8">
        <v>0</v>
      </c>
      <c r="I29" s="8">
        <v>5626864721</v>
      </c>
      <c r="J29" s="8">
        <v>0</v>
      </c>
      <c r="K29" s="8">
        <v>5298397789.9899998</v>
      </c>
      <c r="L29" s="8">
        <v>328466931.00999999</v>
      </c>
      <c r="M29" s="8">
        <v>3857305591.1500001</v>
      </c>
      <c r="N29" s="8">
        <v>772099360</v>
      </c>
      <c r="O29" s="8">
        <v>772099360</v>
      </c>
      <c r="P29" s="9">
        <f t="shared" si="0"/>
        <v>0.68551596357988931</v>
      </c>
      <c r="Q29" s="9">
        <f t="shared" si="1"/>
        <v>0.13721662031760795</v>
      </c>
      <c r="R29" s="10">
        <f t="shared" si="2"/>
        <v>0.13721662031760795</v>
      </c>
    </row>
    <row r="30" spans="1:18" x14ac:dyDescent="0.35">
      <c r="A30" s="11"/>
      <c r="B30" s="12"/>
      <c r="C30" s="12"/>
      <c r="D30" s="12"/>
      <c r="E30" s="13" t="s">
        <v>61</v>
      </c>
      <c r="F30" s="14">
        <f>SUM(F21:F29)</f>
        <v>60905600185</v>
      </c>
      <c r="G30" s="14">
        <f>SUM(G21:G29)</f>
        <v>21000000000</v>
      </c>
      <c r="H30" s="14">
        <f>SUM(H21:H29)</f>
        <v>21000000000</v>
      </c>
      <c r="I30" s="14">
        <f>SUM(I21:I29)</f>
        <v>60905600185</v>
      </c>
      <c r="J30" s="14">
        <f>SUM(J21:J29)</f>
        <v>0</v>
      </c>
      <c r="K30" s="14">
        <f>SUM(K21:K29)</f>
        <v>59231697707.989998</v>
      </c>
      <c r="L30" s="14">
        <f>SUM(L21:L29)</f>
        <v>1673902477.01</v>
      </c>
      <c r="M30" s="14">
        <f>SUM(M21:M29)</f>
        <v>55835913386.150002</v>
      </c>
      <c r="N30" s="14">
        <f>SUM(N21:N29)</f>
        <v>8362230502.3900003</v>
      </c>
      <c r="O30" s="14">
        <f>SUM(O21:O29)</f>
        <v>8362230502.3900003</v>
      </c>
      <c r="P30" s="15">
        <f t="shared" si="0"/>
        <v>0.91676156571069178</v>
      </c>
      <c r="Q30" s="15">
        <f t="shared" si="1"/>
        <v>0.13729822014707727</v>
      </c>
      <c r="R30" s="16">
        <f t="shared" si="2"/>
        <v>0.13729822014707727</v>
      </c>
    </row>
    <row r="31" spans="1:18" ht="36" x14ac:dyDescent="0.35">
      <c r="A31" s="17"/>
      <c r="B31" s="18"/>
      <c r="C31" s="18"/>
      <c r="D31" s="18"/>
      <c r="E31" s="19" t="s">
        <v>62</v>
      </c>
      <c r="F31" s="20">
        <f>+F20+F30</f>
        <v>79409058538</v>
      </c>
      <c r="G31" s="20">
        <f>+G20+G30</f>
        <v>21000000000</v>
      </c>
      <c r="H31" s="20">
        <f>+H20+H30</f>
        <v>21000000000</v>
      </c>
      <c r="I31" s="20">
        <f>+I20+I30</f>
        <v>79409058538</v>
      </c>
      <c r="J31" s="20">
        <f>+J20+J30</f>
        <v>758000000</v>
      </c>
      <c r="K31" s="20">
        <f>+K20+K30</f>
        <v>76623070385.080002</v>
      </c>
      <c r="L31" s="20">
        <f>+L20+L30</f>
        <v>2027988152.9200001</v>
      </c>
      <c r="M31" s="20">
        <f>+M20+M30</f>
        <v>63943577392.720001</v>
      </c>
      <c r="N31" s="20">
        <f>+N20+N30</f>
        <v>14744006941.16</v>
      </c>
      <c r="O31" s="20">
        <f>+O20+O30</f>
        <v>14744006941.16</v>
      </c>
      <c r="P31" s="21">
        <f t="shared" si="0"/>
        <v>0.80524285981958565</v>
      </c>
      <c r="Q31" s="21">
        <f t="shared" si="1"/>
        <v>0.18567159984782441</v>
      </c>
      <c r="R31" s="22">
        <f t="shared" si="2"/>
        <v>0.18567159984782441</v>
      </c>
    </row>
    <row r="33" spans="1:1" x14ac:dyDescent="0.35">
      <c r="A33" s="2" t="s">
        <v>63</v>
      </c>
    </row>
    <row r="34" spans="1:1" x14ac:dyDescent="0.35">
      <c r="A34" s="2" t="s">
        <v>64</v>
      </c>
    </row>
  </sheetData>
  <mergeCells count="4">
    <mergeCell ref="A1:R1"/>
    <mergeCell ref="A2:R2"/>
    <mergeCell ref="A3:R3"/>
    <mergeCell ref="A4:R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7116-AA8F-4F9E-949A-BD9390F15730}">
  <dimension ref="A1:M55"/>
  <sheetViews>
    <sheetView showGridLines="0" zoomScale="85" zoomScaleNormal="85" workbookViewId="0">
      <selection activeCell="I6" sqref="I6"/>
    </sheetView>
  </sheetViews>
  <sheetFormatPr baseColWidth="10" defaultRowHeight="18" x14ac:dyDescent="0.35"/>
  <cols>
    <col min="1" max="1" width="21.5703125" style="1" customWidth="1"/>
    <col min="2" max="3" width="12.5703125" style="1" customWidth="1"/>
    <col min="4" max="4" width="12.7109375" style="1" customWidth="1"/>
    <col min="5" max="5" width="27.5703125" style="1" customWidth="1"/>
    <col min="6" max="8" width="25.7109375" style="1" customWidth="1"/>
    <col min="9" max="9" width="14.7109375" style="1" customWidth="1"/>
    <col min="10" max="10" width="14.28515625" style="1" customWidth="1"/>
    <col min="11" max="16384" width="11.42578125" style="1"/>
  </cols>
  <sheetData>
    <row r="1" spans="1:13" x14ac:dyDescent="0.3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2"/>
      <c r="L1" s="2"/>
      <c r="M1" s="2"/>
    </row>
    <row r="2" spans="1:13" x14ac:dyDescent="0.35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2"/>
      <c r="L2" s="2"/>
      <c r="M2" s="2"/>
    </row>
    <row r="3" spans="1:13" ht="18" customHeight="1" x14ac:dyDescent="0.3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4"/>
      <c r="L3" s="4"/>
      <c r="M3" s="4"/>
    </row>
    <row r="4" spans="1:13" ht="18" customHeight="1" x14ac:dyDescent="0.35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4"/>
      <c r="L4" s="4"/>
      <c r="M4" s="4"/>
    </row>
    <row r="6" spans="1:13" x14ac:dyDescent="0.35">
      <c r="A6" s="26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43</v>
      </c>
      <c r="J6" s="28" t="s">
        <v>42</v>
      </c>
    </row>
    <row r="7" spans="1:13" s="2" customFormat="1" ht="36" x14ac:dyDescent="0.35">
      <c r="A7" s="29" t="s">
        <v>17</v>
      </c>
      <c r="B7" s="6" t="s">
        <v>9</v>
      </c>
      <c r="C7" s="6" t="s">
        <v>10</v>
      </c>
      <c r="D7" s="6" t="s">
        <v>11</v>
      </c>
      <c r="E7" s="7" t="s">
        <v>18</v>
      </c>
      <c r="F7" s="8">
        <v>93930524.629999995</v>
      </c>
      <c r="G7" s="8">
        <v>86613835.349999994</v>
      </c>
      <c r="H7" s="8">
        <v>86613835.349999994</v>
      </c>
      <c r="I7" s="23">
        <f>+G7/F7</f>
        <v>0.92210530805804569</v>
      </c>
      <c r="J7" s="23">
        <f>+Reservapresupuestal[[#This Row],[PAGOS]]/Reservapresupuestal[[#This Row],[COMPROMISO]]</f>
        <v>0.92210530805804569</v>
      </c>
    </row>
    <row r="8" spans="1:13" ht="36" x14ac:dyDescent="0.35">
      <c r="A8" s="29"/>
      <c r="B8" s="6"/>
      <c r="C8" s="6"/>
      <c r="D8" s="6"/>
      <c r="E8" s="13" t="s">
        <v>60</v>
      </c>
      <c r="F8" s="14">
        <f>+F7</f>
        <v>93930524.629999995</v>
      </c>
      <c r="G8" s="14">
        <f t="shared" ref="G8:G9" si="0">+G7</f>
        <v>86613835.349999994</v>
      </c>
      <c r="H8" s="14">
        <f t="shared" ref="H8:H9" si="1">+H7</f>
        <v>86613835.349999994</v>
      </c>
      <c r="I8" s="15">
        <f t="shared" ref="I8:I17" si="2">+G8/F8</f>
        <v>0.92210530805804569</v>
      </c>
      <c r="J8" s="15">
        <f>+Reservapresupuestal[[#This Row],[PAGOS]]/Reservapresupuestal[[#This Row],[COMPROMISO]]</f>
        <v>0.92210530805804569</v>
      </c>
    </row>
    <row r="9" spans="1:13" s="2" customFormat="1" x14ac:dyDescent="0.35">
      <c r="A9" s="30"/>
      <c r="B9" s="12"/>
      <c r="C9" s="12"/>
      <c r="D9" s="12"/>
      <c r="E9" s="13" t="s">
        <v>46</v>
      </c>
      <c r="F9" s="14">
        <f>+F8</f>
        <v>93930524.629999995</v>
      </c>
      <c r="G9" s="14">
        <f t="shared" si="0"/>
        <v>86613835.349999994</v>
      </c>
      <c r="H9" s="14">
        <f t="shared" si="1"/>
        <v>86613835.349999994</v>
      </c>
      <c r="I9" s="24">
        <f t="shared" si="2"/>
        <v>0.92210530805804569</v>
      </c>
      <c r="J9" s="24">
        <f>+Reservapresupuestal[[#This Row],[PAGOS]]/Reservapresupuestal[[#This Row],[COMPROMISO]]</f>
        <v>0.92210530805804569</v>
      </c>
    </row>
    <row r="10" spans="1:13" ht="108" x14ac:dyDescent="0.35">
      <c r="A10" s="29" t="s">
        <v>29</v>
      </c>
      <c r="B10" s="6" t="s">
        <v>9</v>
      </c>
      <c r="C10" s="6" t="s">
        <v>26</v>
      </c>
      <c r="D10" s="6" t="s">
        <v>11</v>
      </c>
      <c r="E10" s="7" t="s">
        <v>30</v>
      </c>
      <c r="F10" s="8">
        <v>231656150.00999999</v>
      </c>
      <c r="G10" s="8">
        <v>154032669</v>
      </c>
      <c r="H10" s="8">
        <v>153851783</v>
      </c>
      <c r="I10" s="9">
        <f t="shared" si="2"/>
        <v>0.66491940314708164</v>
      </c>
      <c r="J10" s="9">
        <f>+Reservapresupuestal[[#This Row],[PAGOS]]/Reservapresupuestal[[#This Row],[COMPROMISO]]</f>
        <v>0.66413856482272804</v>
      </c>
    </row>
    <row r="11" spans="1:13" ht="108" x14ac:dyDescent="0.35">
      <c r="A11" s="29" t="s">
        <v>31</v>
      </c>
      <c r="B11" s="6" t="s">
        <v>9</v>
      </c>
      <c r="C11" s="6" t="s">
        <v>26</v>
      </c>
      <c r="D11" s="6" t="s">
        <v>11</v>
      </c>
      <c r="E11" s="7" t="s">
        <v>30</v>
      </c>
      <c r="F11" s="8">
        <v>557654506.25</v>
      </c>
      <c r="G11" s="8">
        <v>333757022.99000001</v>
      </c>
      <c r="H11" s="8">
        <v>333757022.99000001</v>
      </c>
      <c r="I11" s="23">
        <f t="shared" si="2"/>
        <v>0.5985014363721014</v>
      </c>
      <c r="J11" s="23">
        <f>+Reservapresupuestal[[#This Row],[PAGOS]]/Reservapresupuestal[[#This Row],[COMPROMISO]]</f>
        <v>0.5985014363721014</v>
      </c>
    </row>
    <row r="12" spans="1:13" ht="108" x14ac:dyDescent="0.35">
      <c r="A12" s="29" t="s">
        <v>32</v>
      </c>
      <c r="B12" s="6" t="s">
        <v>9</v>
      </c>
      <c r="C12" s="6" t="s">
        <v>26</v>
      </c>
      <c r="D12" s="6" t="s">
        <v>11</v>
      </c>
      <c r="E12" s="7" t="s">
        <v>30</v>
      </c>
      <c r="F12" s="8">
        <v>27826217.109999999</v>
      </c>
      <c r="G12" s="8">
        <v>26447289.989999998</v>
      </c>
      <c r="H12" s="8">
        <v>26447289.989999998</v>
      </c>
      <c r="I12" s="9">
        <f t="shared" si="2"/>
        <v>0.95044503841291272</v>
      </c>
      <c r="J12" s="9">
        <f>+Reservapresupuestal[[#This Row],[PAGOS]]/Reservapresupuestal[[#This Row],[COMPROMISO]]</f>
        <v>0.95044503841291272</v>
      </c>
    </row>
    <row r="13" spans="1:13" ht="108" x14ac:dyDescent="0.35">
      <c r="A13" s="29" t="s">
        <v>33</v>
      </c>
      <c r="B13" s="6" t="s">
        <v>9</v>
      </c>
      <c r="C13" s="6" t="s">
        <v>26</v>
      </c>
      <c r="D13" s="6" t="s">
        <v>11</v>
      </c>
      <c r="E13" s="7" t="s">
        <v>30</v>
      </c>
      <c r="F13" s="8">
        <v>974324044.45000005</v>
      </c>
      <c r="G13" s="8">
        <v>863788714</v>
      </c>
      <c r="H13" s="8">
        <v>797965554</v>
      </c>
      <c r="I13" s="23">
        <f t="shared" si="2"/>
        <v>0.88655177804587937</v>
      </c>
      <c r="J13" s="23">
        <f>+Reservapresupuestal[[#This Row],[PAGOS]]/Reservapresupuestal[[#This Row],[COMPROMISO]]</f>
        <v>0.81899400773840769</v>
      </c>
    </row>
    <row r="14" spans="1:13" ht="108" x14ac:dyDescent="0.35">
      <c r="A14" s="29" t="s">
        <v>34</v>
      </c>
      <c r="B14" s="6" t="s">
        <v>9</v>
      </c>
      <c r="C14" s="6" t="s">
        <v>26</v>
      </c>
      <c r="D14" s="6" t="s">
        <v>11</v>
      </c>
      <c r="E14" s="7" t="s">
        <v>30</v>
      </c>
      <c r="F14" s="8">
        <v>392676693.01999998</v>
      </c>
      <c r="G14" s="8">
        <v>384790655</v>
      </c>
      <c r="H14" s="8">
        <v>288876655</v>
      </c>
      <c r="I14" s="9">
        <f t="shared" si="2"/>
        <v>0.9799172241180143</v>
      </c>
      <c r="J14" s="9">
        <f>+Reservapresupuestal[[#This Row],[PAGOS]]/Reservapresupuestal[[#This Row],[COMPROMISO]]</f>
        <v>0.73566030308115793</v>
      </c>
    </row>
    <row r="15" spans="1:13" ht="90" x14ac:dyDescent="0.35">
      <c r="A15" s="29" t="s">
        <v>38</v>
      </c>
      <c r="B15" s="6" t="s">
        <v>9</v>
      </c>
      <c r="C15" s="6" t="s">
        <v>26</v>
      </c>
      <c r="D15" s="6" t="s">
        <v>11</v>
      </c>
      <c r="E15" s="7" t="s">
        <v>39</v>
      </c>
      <c r="F15" s="8">
        <v>420249915.23000002</v>
      </c>
      <c r="G15" s="8">
        <v>396250894</v>
      </c>
      <c r="H15" s="8">
        <v>396250894</v>
      </c>
      <c r="I15" s="23">
        <f t="shared" si="2"/>
        <v>0.94289345372772881</v>
      </c>
      <c r="J15" s="23">
        <f>+Reservapresupuestal[[#This Row],[PAGOS]]/Reservapresupuestal[[#This Row],[COMPROMISO]]</f>
        <v>0.94289345372772881</v>
      </c>
    </row>
    <row r="16" spans="1:13" s="2" customFormat="1" x14ac:dyDescent="0.35">
      <c r="A16" s="31"/>
      <c r="B16" s="12"/>
      <c r="C16" s="12"/>
      <c r="D16" s="12"/>
      <c r="E16" s="13" t="s">
        <v>45</v>
      </c>
      <c r="F16" s="14">
        <f>SUM(F10:F15)</f>
        <v>2604387526.0700002</v>
      </c>
      <c r="G16" s="14">
        <f t="shared" ref="G16" si="3">SUM(G10:G15)</f>
        <v>2159067244.98</v>
      </c>
      <c r="H16" s="14">
        <f t="shared" ref="H16" si="4">SUM(H10:H15)</f>
        <v>1997149198.98</v>
      </c>
      <c r="I16" s="15">
        <f t="shared" si="2"/>
        <v>0.82901151359683212</v>
      </c>
      <c r="J16" s="15">
        <f>+Reservapresupuestal[[#This Row],[PAGOS]]/Reservapresupuestal[[#This Row],[COMPROMISO]]</f>
        <v>0.76684025667780786</v>
      </c>
    </row>
    <row r="17" spans="1:10" s="2" customFormat="1" ht="36" x14ac:dyDescent="0.35">
      <c r="A17" s="18"/>
      <c r="B17" s="18"/>
      <c r="C17" s="18"/>
      <c r="D17" s="18"/>
      <c r="E17" s="19" t="s">
        <v>65</v>
      </c>
      <c r="F17" s="20">
        <f>+F9+F16</f>
        <v>2698318050.7000003</v>
      </c>
      <c r="G17" s="20">
        <f t="shared" ref="G17" si="5">+G9+G16</f>
        <v>2245681080.3299999</v>
      </c>
      <c r="H17" s="20">
        <f t="shared" ref="H17" si="6">+H9+H16</f>
        <v>2083763034.3299999</v>
      </c>
      <c r="I17" s="25">
        <f t="shared" si="2"/>
        <v>0.83225218011176372</v>
      </c>
      <c r="J17" s="25">
        <f>+Reservapresupuestal[[#This Row],[PAGOS]]/Reservapresupuestal[[#This Row],[COMPROMISO]]</f>
        <v>0.7722451524161239</v>
      </c>
    </row>
    <row r="19" spans="1:10" x14ac:dyDescent="0.35">
      <c r="A19" s="2" t="s">
        <v>63</v>
      </c>
    </row>
    <row r="20" spans="1:10" x14ac:dyDescent="0.35">
      <c r="A20" s="2" t="s">
        <v>64</v>
      </c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</sheetData>
  <mergeCells count="4">
    <mergeCell ref="A1:J1"/>
    <mergeCell ref="A2:J2"/>
    <mergeCell ref="A3:J3"/>
    <mergeCell ref="A4:J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Leydi Bibiana Patiño Amaya</cp:lastModifiedBy>
  <dcterms:created xsi:type="dcterms:W3CDTF">2025-04-01T15:55:10Z</dcterms:created>
  <dcterms:modified xsi:type="dcterms:W3CDTF">2025-07-15T00:04:54Z</dcterms:modified>
</cp:coreProperties>
</file>