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3. Vigencia 2025\3. INFORMES\6. Publicación Página Web\"/>
    </mc:Choice>
  </mc:AlternateContent>
  <xr:revisionPtr revIDLastSave="0" documentId="13_ncr:1_{9D140E63-FE0D-434A-A46C-F8A844586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6" l="1"/>
  <c r="L16" i="6"/>
  <c r="L15" i="6"/>
  <c r="L14" i="6"/>
  <c r="L13" i="6"/>
  <c r="L12" i="6"/>
  <c r="L11" i="6"/>
  <c r="L10" i="6"/>
  <c r="L9" i="6"/>
  <c r="L8" i="6"/>
  <c r="L7" i="6"/>
  <c r="K17" i="6"/>
  <c r="K16" i="6"/>
  <c r="K15" i="6"/>
  <c r="K14" i="6"/>
  <c r="K13" i="6"/>
  <c r="K12" i="6"/>
  <c r="K11" i="6"/>
  <c r="K10" i="6"/>
  <c r="K9" i="6"/>
  <c r="K8" i="6"/>
  <c r="K7" i="6"/>
  <c r="G16" i="6"/>
  <c r="H15" i="6"/>
  <c r="H14" i="6"/>
  <c r="H13" i="6"/>
  <c r="H12" i="6"/>
  <c r="H11" i="6"/>
  <c r="H10" i="6"/>
  <c r="H8" i="6"/>
  <c r="H7" i="6"/>
  <c r="G8" i="6"/>
  <c r="I8" i="6"/>
  <c r="J8" i="6"/>
  <c r="J9" i="6" s="1"/>
  <c r="P28" i="1"/>
  <c r="Q28" i="1"/>
  <c r="R28" i="1"/>
  <c r="P14" i="1"/>
  <c r="P15" i="1"/>
  <c r="P8" i="1"/>
  <c r="P9" i="1"/>
  <c r="P10" i="1"/>
  <c r="P12" i="1"/>
  <c r="P17" i="1"/>
  <c r="P18" i="1"/>
  <c r="P21" i="1"/>
  <c r="P22" i="1"/>
  <c r="P23" i="1"/>
  <c r="P24" i="1"/>
  <c r="P25" i="1"/>
  <c r="P26" i="1"/>
  <c r="P27" i="1"/>
  <c r="P29" i="1"/>
  <c r="Q8" i="1"/>
  <c r="Q9" i="1"/>
  <c r="Q10" i="1"/>
  <c r="Q12" i="1"/>
  <c r="Q14" i="1"/>
  <c r="Q15" i="1"/>
  <c r="Q17" i="1"/>
  <c r="Q18" i="1"/>
  <c r="Q21" i="1"/>
  <c r="Q22" i="1"/>
  <c r="Q23" i="1"/>
  <c r="Q24" i="1"/>
  <c r="Q25" i="1"/>
  <c r="Q26" i="1"/>
  <c r="Q27" i="1"/>
  <c r="Q29" i="1"/>
  <c r="R8" i="1"/>
  <c r="R9" i="1"/>
  <c r="R10" i="1"/>
  <c r="R12" i="1"/>
  <c r="R14" i="1"/>
  <c r="R15" i="1"/>
  <c r="R17" i="1"/>
  <c r="R18" i="1"/>
  <c r="R21" i="1"/>
  <c r="R22" i="1"/>
  <c r="R23" i="1"/>
  <c r="R24" i="1"/>
  <c r="R25" i="1"/>
  <c r="R26" i="1"/>
  <c r="R27" i="1"/>
  <c r="R29" i="1"/>
  <c r="O30" i="1"/>
  <c r="N30" i="1"/>
  <c r="M30" i="1"/>
  <c r="L30" i="1"/>
  <c r="K30" i="1"/>
  <c r="J30" i="1"/>
  <c r="I30" i="1"/>
  <c r="H30" i="1"/>
  <c r="G30" i="1"/>
  <c r="F30" i="1"/>
  <c r="O19" i="1"/>
  <c r="N19" i="1"/>
  <c r="M19" i="1"/>
  <c r="L19" i="1"/>
  <c r="K19" i="1"/>
  <c r="J19" i="1"/>
  <c r="I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L13" i="1"/>
  <c r="K13" i="1"/>
  <c r="J13" i="1"/>
  <c r="I13" i="1"/>
  <c r="H13" i="1"/>
  <c r="G13" i="1"/>
  <c r="F13" i="1"/>
  <c r="O11" i="1"/>
  <c r="N11" i="1"/>
  <c r="M11" i="1"/>
  <c r="L11" i="1"/>
  <c r="K11" i="1"/>
  <c r="J11" i="1"/>
  <c r="I11" i="1"/>
  <c r="H11" i="1"/>
  <c r="G11" i="1"/>
  <c r="F11" i="1"/>
  <c r="J16" i="6"/>
  <c r="I16" i="6"/>
  <c r="F16" i="6"/>
  <c r="I9" i="6"/>
  <c r="F8" i="6"/>
  <c r="F9" i="6" s="1"/>
  <c r="G17" i="6" l="1"/>
  <c r="H16" i="6"/>
  <c r="G9" i="6"/>
  <c r="H9" i="6" s="1"/>
  <c r="P19" i="1"/>
  <c r="F17" i="6"/>
  <c r="P30" i="1"/>
  <c r="Q30" i="1"/>
  <c r="R30" i="1"/>
  <c r="F20" i="1"/>
  <c r="F31" i="1" s="1"/>
  <c r="Q19" i="1"/>
  <c r="R19" i="1"/>
  <c r="G20" i="1"/>
  <c r="G31" i="1" s="1"/>
  <c r="R16" i="1"/>
  <c r="J20" i="1"/>
  <c r="J31" i="1" s="1"/>
  <c r="Q16" i="1"/>
  <c r="K20" i="1"/>
  <c r="K31" i="1" s="1"/>
  <c r="P13" i="1"/>
  <c r="Q13" i="1"/>
  <c r="P11" i="1"/>
  <c r="R13" i="1"/>
  <c r="L20" i="1"/>
  <c r="L31" i="1" s="1"/>
  <c r="N20" i="1"/>
  <c r="O20" i="1"/>
  <c r="H20" i="1"/>
  <c r="H31" i="1" s="1"/>
  <c r="I20" i="1"/>
  <c r="I31" i="1" s="1"/>
  <c r="P16" i="1"/>
  <c r="Q11" i="1"/>
  <c r="M20" i="1"/>
  <c r="R11" i="1"/>
  <c r="J17" i="6"/>
  <c r="I17" i="6"/>
  <c r="H17" i="6" l="1"/>
  <c r="R20" i="1"/>
  <c r="Q20" i="1"/>
  <c r="O31" i="1"/>
  <c r="R31" i="1" s="1"/>
  <c r="N31" i="1"/>
  <c r="Q31" i="1" s="1"/>
  <c r="P20" i="1"/>
  <c r="M31" i="1"/>
  <c r="P31" i="1" s="1"/>
</calcChain>
</file>

<file path=xl/sharedStrings.xml><?xml version="1.0" encoding="utf-8"?>
<sst xmlns="http://schemas.openxmlformats.org/spreadsheetml/2006/main" count="173" uniqueCount="72">
  <si>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</si>
  <si>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</si>
  <si>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</si>
  <si>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</si>
  <si>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</si>
  <si>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</si>
  <si>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</si>
  <si>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</si>
  <si>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</si>
  <si>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</si>
  <si>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</si>
  <si>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</si>
  <si>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</si>
  <si>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</si>
  <si>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</si>
  <si>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</si>
  <si>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</si>
  <si>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</si>
  <si>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</si>
  <si>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</si>
  <si>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</si>
  <si>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</si>
  <si>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</si>
  <si>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</si>
  <si>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</si>
  <si>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</si>
  <si>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</si>
  <si>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</si>
  <si>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</si>
  <si>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</si>
  <si>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</si>
  <si>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</si>
  <si>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</si>
  <si>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</si>
  <si>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</si>
  <si>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</si>
  <si>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</si>
  <si>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</si>
  <si>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</si>
  <si>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</si>
  <si>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</si>
  <si>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</si>
  <si>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</si>
  <si>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</si>
  <si>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</si>
  <si>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</si>
  <si>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</si>
  <si>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</si>
  <si>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</si>
  <si>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</si>
  <si>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</si>
  <si>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</si>
  <si>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</si>
  <si>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</si>
  <si>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</si>
  <si>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</si>
  <si>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</si>
  <si>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</si>
  <si>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</si>
  <si>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</si>
  <si>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</si>
  <si>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</si>
  <si>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</si>
  <si>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</si>
  <si>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</si>
  <si>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</si>
  <si>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</si>
  <si>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EJECUCION PRESUPUESTO DE GASTOS A 31 DE JULIO DE 2025</t>
  </si>
  <si>
    <t>VALOR CONSTITUIDO</t>
  </si>
  <si>
    <t>VALOR ACTUAL RESERVA PRESUPUESTAL</t>
  </si>
  <si>
    <t>VALOR REDUCCIÓN RESERVA PRESUPUESTAL</t>
  </si>
  <si>
    <t>EJECUCION RESERVA PRESUPUESTAL A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</si>
</sst>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1" totalsRowShown="0" headerRowDxfId="36" dataDxfId="35">
  <autoFilter ref="A7:R31" xr:uid="{667623FA-346B-4818-AF0E-991E20024AA5}"/>
  <tableColumns count="18">
    <tableColumn id="1" xr3:uid="{0F918B8E-976B-4CC0-849A-1D762193C2A8}" name="RUBRO" dataDxfId="34"/>
    <tableColumn id="2" xr3:uid="{68874222-ADB0-4016-BDEA-FDDE0CFDA84A}" name="FUENTE" dataDxfId="33"/>
    <tableColumn id="3" xr3:uid="{2A598904-DB77-4FB4-BC99-3EF40481B0D5}" name="RECURSO" dataDxfId="32"/>
    <tableColumn id="4" xr3:uid="{5230E8F2-F049-4A1F-816B-6C8129BDE1EB}" name="SITUACION DE FONDOS" dataDxfId="31"/>
    <tableColumn id="5" xr3:uid="{16543DA8-A39D-4F00-8C97-E175697844D9}" name="DESCRIPCION" dataDxfId="30"/>
    <tableColumn id="6" xr3:uid="{402CE5DF-FC58-4E29-88FF-583C73627E05}" name="APROPIACIÓN INICIAL" dataDxfId="29"/>
    <tableColumn id="7" xr3:uid="{E17836AC-39CF-47B0-8702-738CD993EF2F}" name="APROPIACIÓN ADICIONADA" dataDxfId="28"/>
    <tableColumn id="8" xr3:uid="{4914ED43-5856-420F-AF37-31CB60AA36B0}" name="APROPIACIÓN REDUCIDA" dataDxfId="27"/>
    <tableColumn id="9" xr3:uid="{ABDB4CC4-E5BD-49FF-8688-F96FB3A285E2}" name="APROPIACIÓN VIGENTE" dataDxfId="26"/>
    <tableColumn id="10" xr3:uid="{0F5780C0-4693-47C9-A1B4-C1F1968C01F1}" name="APROPIACION BLOQUEADA" dataDxfId="25"/>
    <tableColumn id="11" xr3:uid="{EE08F361-ABF9-42A5-9280-60EE308D9952}" name="CERTIFICADO DE DISPONIBILIDAD PRESUPUESTAL" dataDxfId="24"/>
    <tableColumn id="12" xr3:uid="{6C7C0EE0-ECD1-411B-A436-65475348FB1E}" name="APROPIACION DISPONIBLE" dataDxfId="23"/>
    <tableColumn id="13" xr3:uid="{6D919175-647D-47F5-9A65-10B16CAE6BAA}" name="COMPROMISO" dataDxfId="22"/>
    <tableColumn id="14" xr3:uid="{2A9246F9-E26E-4D3F-88E0-DBE81B8A728B}" name="OBLIGACION" dataDxfId="21"/>
    <tableColumn id="15" xr3:uid="{021F20B4-EC50-4F49-8685-975270AD1BB4}" name="PAGOS" dataDxfId="20"/>
    <tableColumn id="16" xr3:uid="{098DF0F3-0440-429E-A75B-D0BA19B83757}" name="% Compromisos" dataDxfId="19">
      <calculatedColumnFormula>+M8/I8</calculatedColumnFormula>
    </tableColumn>
    <tableColumn id="17" xr3:uid="{0A65F332-2109-4193-9A1A-007B1EEEF6CC}" name="% Obligaciones" dataDxfId="18">
      <calculatedColumnFormula>+N8/I8</calculatedColumnFormula>
    </tableColumn>
    <tableColumn id="18" xr3:uid="{61581416-4C24-430C-9E1A-83201B97EECB}" name="% Pagos" dataDxfId="17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17" totalsRowShown="0" headerRowDxfId="3" dataDxfId="15" headerRowBorderDxfId="16" tableBorderDxfId="14" totalsRowBorderDxfId="13">
  <autoFilter ref="A6:L17" xr:uid="{BCFDDCED-09B3-4401-A9E6-5A4322323ADE}"/>
  <tableColumns count="12">
    <tableColumn id="1" xr3:uid="{2A47EBC2-AED2-4DF1-960F-37D06E06EE3C}" name="RUBRO" dataDxfId="12"/>
    <tableColumn id="2" xr3:uid="{F32CB2C7-814A-4515-829B-554E586F5D32}" name="FUENTE" dataDxfId="11"/>
    <tableColumn id="3" xr3:uid="{5F3338AE-CCE1-42D3-BF66-9C15666D3126}" name="REC" dataDxfId="10"/>
    <tableColumn id="4" xr3:uid="{A2BBABAB-3482-4AF2-97F7-D13BF69206F2}" name="SIT" dataDxfId="9"/>
    <tableColumn id="5" xr3:uid="{A6191345-29CA-4A33-9CD5-E0D690CFFEBF}" name="DESCRIPCION" dataDxfId="8"/>
    <tableColumn id="6" xr3:uid="{D1B2F35E-451B-41D3-A7C5-689F6E3AFF78}" name="VALOR CONSTITUIDO" dataDxfId="7"/>
    <tableColumn id="12" xr3:uid="{4A37AEDC-349B-4E77-A734-79134FB32774}" name="VALOR REDUCCIÓN RESERVA PRESUPUESTAL" dataDxfId="4"/>
    <tableColumn id="11" xr3:uid="{B606E8A4-E07C-4A10-9E22-D96770AC1F3A}" name="VALOR ACTUAL RESERVA PRESUPUESTAL" dataDxfId="2">
      <calculatedColumnFormula>+Reservapresupuestal[[#This Row],[VALOR CONSTITUIDO]]-Reservapresupuestal[[#This Row],[VALOR REDUCCIÓN RESERVA PRESUPUESTAL]]</calculatedColumnFormula>
    </tableColumn>
    <tableColumn id="7" xr3:uid="{66963FA6-D582-42F2-88A2-91724ADEF466}" name="OBLIGACION" dataDxfId="6"/>
    <tableColumn id="8" xr3:uid="{28B2D51C-15B4-428B-8159-7D42D09D5348}" name="PAGOS" dataDxfId="5"/>
    <tableColumn id="9" xr3:uid="{E60F71FA-B82C-46CA-A3A1-A3692D5E0492}" name="% Obligaciones" dataDxfId="1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0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showGridLines="0" tabSelected="1" zoomScale="85" zoomScaleNormal="85" workbookViewId="0">
      <selection sqref="A1:R1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25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29" t="s">
        <v>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"/>
      <c r="T1" s="2"/>
      <c r="U1" s="2"/>
      <c r="V1" s="2"/>
      <c r="W1" s="2"/>
      <c r="X1" s="2"/>
      <c r="Y1" s="2"/>
    </row>
    <row r="2" spans="1:25" x14ac:dyDescent="0.35">
      <c r="A2" s="29" t="s">
        <v>67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"/>
      <c r="T2" s="2"/>
      <c r="U2" s="2"/>
      <c r="V2" s="2"/>
      <c r="W2" s="2"/>
      <c r="X2" s="2"/>
      <c r="Y2" s="2"/>
    </row>
    <row r="3" spans="1:25" x14ac:dyDescent="0.35">
      <c r="A3" s="30" t="s">
        <v>50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"/>
      <c r="T3" s="4"/>
      <c r="U3" s="4"/>
      <c r="V3" s="4"/>
      <c r="W3" s="4"/>
      <c r="X3" s="4"/>
      <c r="Y3" s="4"/>
    </row>
    <row r="4" spans="1:25" x14ac:dyDescent="0.3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v>9592000000</v>
      </c>
      <c r="J8" s="8">
        <v>0</v>
      </c>
      <c r="K8" s="8">
        <v>9592000000</v>
      </c>
      <c r="L8" s="8">
        <v>0</v>
      </c>
      <c r="M8" s="8">
        <v>5168226317</v>
      </c>
      <c r="N8" s="8">
        <v>5168226317</v>
      </c>
      <c r="O8" s="8">
        <v>5168226317</v>
      </c>
      <c r="P8" s="9">
        <f t="shared" ref="P8:P31" si="0">+M8/I8</f>
        <v>0.53880591294829028</v>
      </c>
      <c r="Q8" s="9">
        <f t="shared" ref="Q8:Q31" si="1">+N8/I8</f>
        <v>0.53880591294829028</v>
      </c>
      <c r="R8" s="10">
        <f t="shared" ref="R8:R31" si="2">+O8/I8</f>
        <v>0.53880591294829028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0</v>
      </c>
      <c r="H9" s="8">
        <v>0</v>
      </c>
      <c r="I9" s="8">
        <v>3380000000</v>
      </c>
      <c r="J9" s="8">
        <v>0</v>
      </c>
      <c r="K9" s="8">
        <v>3380000000</v>
      </c>
      <c r="L9" s="8">
        <v>0</v>
      </c>
      <c r="M9" s="8">
        <v>1990337656</v>
      </c>
      <c r="N9" s="8">
        <v>1990337656</v>
      </c>
      <c r="O9" s="8">
        <v>1990337656</v>
      </c>
      <c r="P9" s="9">
        <f t="shared" si="0"/>
        <v>0.58885729467455616</v>
      </c>
      <c r="Q9" s="9">
        <f t="shared" si="1"/>
        <v>0.58885729467455616</v>
      </c>
      <c r="R9" s="10">
        <f t="shared" si="2"/>
        <v>0.58885729467455616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0</v>
      </c>
      <c r="H10" s="8">
        <v>0</v>
      </c>
      <c r="I10" s="8">
        <v>1156000000</v>
      </c>
      <c r="J10" s="8">
        <v>0</v>
      </c>
      <c r="K10" s="8">
        <v>1156000000</v>
      </c>
      <c r="L10" s="8">
        <v>0</v>
      </c>
      <c r="M10" s="8">
        <v>847521553</v>
      </c>
      <c r="N10" s="8">
        <v>847521553</v>
      </c>
      <c r="O10" s="8">
        <v>847521553</v>
      </c>
      <c r="P10" s="9">
        <f t="shared" si="0"/>
        <v>0.73315013235294113</v>
      </c>
      <c r="Q10" s="9">
        <f t="shared" si="1"/>
        <v>0.73315013235294113</v>
      </c>
      <c r="R10" s="10">
        <f t="shared" si="2"/>
        <v>0.73315013235294113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0</v>
      </c>
      <c r="H11" s="14">
        <f t="shared" ref="H11" si="4">SUM(H8:H10)</f>
        <v>0</v>
      </c>
      <c r="I11" s="14">
        <f t="shared" ref="I11" si="5">SUM(I8:I10)</f>
        <v>14128000000</v>
      </c>
      <c r="J11" s="14">
        <f t="shared" ref="J11" si="6">SUM(J8:J10)</f>
        <v>0</v>
      </c>
      <c r="K11" s="14">
        <f t="shared" ref="K11" si="7">SUM(K8:K10)</f>
        <v>14128000000</v>
      </c>
      <c r="L11" s="14">
        <f t="shared" ref="L11" si="8">SUM(L8:L10)</f>
        <v>0</v>
      </c>
      <c r="M11" s="14">
        <f t="shared" ref="M11" si="9">SUM(M8:M10)</f>
        <v>8006085526</v>
      </c>
      <c r="N11" s="14">
        <f t="shared" ref="N11" si="10">SUM(N8:N10)</f>
        <v>8006085526</v>
      </c>
      <c r="O11" s="14">
        <f t="shared" ref="O11" si="11">SUM(O8:O10)</f>
        <v>8006085526</v>
      </c>
      <c r="P11" s="15">
        <f t="shared" si="0"/>
        <v>0.56668215784258213</v>
      </c>
      <c r="Q11" s="15">
        <f t="shared" si="1"/>
        <v>0.56668215784258213</v>
      </c>
      <c r="R11" s="16">
        <f t="shared" si="2"/>
        <v>0.56668215784258213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v>3358515000</v>
      </c>
      <c r="J12" s="8">
        <v>0</v>
      </c>
      <c r="K12" s="8">
        <v>3178134700.1100001</v>
      </c>
      <c r="L12" s="8">
        <v>180380299.88999999</v>
      </c>
      <c r="M12" s="8">
        <v>3066513926.5900002</v>
      </c>
      <c r="N12" s="8">
        <v>1708009516.9400001</v>
      </c>
      <c r="O12" s="8">
        <v>1708009516.9400001</v>
      </c>
      <c r="P12" s="9">
        <f t="shared" si="0"/>
        <v>0.91305649270287614</v>
      </c>
      <c r="Q12" s="9">
        <f t="shared" si="1"/>
        <v>0.50856093152479598</v>
      </c>
      <c r="R12" s="10">
        <f t="shared" si="2"/>
        <v>0.50856093152479598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3178134700.1100001</v>
      </c>
      <c r="L13" s="14">
        <f t="shared" ref="L13" si="17">+L12</f>
        <v>180380299.88999999</v>
      </c>
      <c r="M13" s="14">
        <f t="shared" ref="M13" si="18">+M12</f>
        <v>3066513926.5900002</v>
      </c>
      <c r="N13" s="14">
        <f t="shared" ref="N13" si="19">+N12</f>
        <v>1708009516.9400001</v>
      </c>
      <c r="O13" s="14">
        <f t="shared" ref="O13" si="20">+O12</f>
        <v>1708009516.9400001</v>
      </c>
      <c r="P13" s="15">
        <f t="shared" si="0"/>
        <v>0.91305649270287614</v>
      </c>
      <c r="Q13" s="15">
        <f t="shared" si="1"/>
        <v>0.50856093152479598</v>
      </c>
      <c r="R13" s="16">
        <f t="shared" si="2"/>
        <v>0.50856093152479598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v>758000000</v>
      </c>
      <c r="J14" s="8">
        <v>758000000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v>86000000</v>
      </c>
      <c r="J15" s="8">
        <v>0</v>
      </c>
      <c r="K15" s="8">
        <v>86000000</v>
      </c>
      <c r="L15" s="8">
        <v>0</v>
      </c>
      <c r="M15" s="8">
        <v>19558219</v>
      </c>
      <c r="N15" s="8">
        <v>15164634</v>
      </c>
      <c r="O15" s="8">
        <v>15164634</v>
      </c>
      <c r="P15" s="9">
        <f t="shared" si="0"/>
        <v>0.22742115116279069</v>
      </c>
      <c r="Q15" s="9">
        <f t="shared" si="1"/>
        <v>0.17633295348837208</v>
      </c>
      <c r="R15" s="10">
        <f t="shared" si="2"/>
        <v>0.17633295348837208</v>
      </c>
    </row>
    <row r="16" spans="1:25" ht="36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19558219</v>
      </c>
      <c r="N16" s="14">
        <f t="shared" ref="N16" si="28">SUM(N14:N15)</f>
        <v>15164634</v>
      </c>
      <c r="O16" s="14">
        <f t="shared" ref="O16" si="29">SUM(O14:O15)</f>
        <v>15164634</v>
      </c>
      <c r="P16" s="15">
        <f t="shared" si="0"/>
        <v>2.3173245260663507E-2</v>
      </c>
      <c r="Q16" s="15">
        <f t="shared" si="1"/>
        <v>1.7967575829383887E-2</v>
      </c>
      <c r="R16" s="16">
        <f t="shared" si="2"/>
        <v>1.7967575829383887E-2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v>1032300</v>
      </c>
      <c r="J17" s="8">
        <v>0</v>
      </c>
      <c r="K17" s="8">
        <v>0</v>
      </c>
      <c r="L17" s="8">
        <v>1032300</v>
      </c>
      <c r="M17" s="8">
        <v>0</v>
      </c>
      <c r="N17" s="8">
        <v>0</v>
      </c>
      <c r="O17" s="8">
        <v>0</v>
      </c>
      <c r="P17" s="9">
        <f t="shared" si="0"/>
        <v>0</v>
      </c>
      <c r="Q17" s="9">
        <f t="shared" si="1"/>
        <v>0</v>
      </c>
      <c r="R17" s="10">
        <f t="shared" si="2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v>171911053</v>
      </c>
      <c r="J18" s="8">
        <v>0</v>
      </c>
      <c r="K18" s="8">
        <v>0</v>
      </c>
      <c r="L18" s="8">
        <v>171911053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0</v>
      </c>
      <c r="L19" s="14">
        <f t="shared" ref="L19" si="35">+L17+L18</f>
        <v>172943353</v>
      </c>
      <c r="M19" s="14">
        <f t="shared" ref="M19" si="36">+M17+M18</f>
        <v>0</v>
      </c>
      <c r="N19" s="14">
        <f t="shared" ref="N19" si="37">+N17+N18</f>
        <v>0</v>
      </c>
      <c r="O19" s="14">
        <f t="shared" ref="O19" si="38">+O17+O18</f>
        <v>0</v>
      </c>
      <c r="P19" s="15">
        <f t="shared" si="0"/>
        <v>0</v>
      </c>
      <c r="Q19" s="15">
        <f t="shared" si="1"/>
        <v>0</v>
      </c>
      <c r="R19" s="16">
        <f t="shared" si="2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0</v>
      </c>
      <c r="H20" s="14">
        <f t="shared" ref="H20" si="40">+H11+H13+H16+H19</f>
        <v>0</v>
      </c>
      <c r="I20" s="14">
        <f t="shared" ref="I20" si="41">+I11+I13+I16+I19</f>
        <v>18503458353</v>
      </c>
      <c r="J20" s="14">
        <f t="shared" ref="J20" si="42">+J11+J13+J16+J19</f>
        <v>758000000</v>
      </c>
      <c r="K20" s="14">
        <f t="shared" ref="K20" si="43">+K11+K13+K16+K19</f>
        <v>17392134700.110001</v>
      </c>
      <c r="L20" s="14">
        <f t="shared" ref="L20" si="44">+L11+L13+L16+L19</f>
        <v>353323652.88999999</v>
      </c>
      <c r="M20" s="14">
        <f t="shared" ref="M20" si="45">+M11+M13+M16+M19</f>
        <v>11092157671.59</v>
      </c>
      <c r="N20" s="14">
        <f t="shared" ref="N20" si="46">+N11+N13+N16+N19</f>
        <v>9729259676.9400005</v>
      </c>
      <c r="O20" s="14">
        <f t="shared" ref="O20" si="47">+O11+O13+O16+O19</f>
        <v>9729259676.9400005</v>
      </c>
      <c r="P20" s="15">
        <f t="shared" si="0"/>
        <v>0.59946402774979668</v>
      </c>
      <c r="Q20" s="15">
        <f t="shared" si="1"/>
        <v>0.52580763505556127</v>
      </c>
      <c r="R20" s="16">
        <f t="shared" si="2"/>
        <v>0.52580763505556127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1327862732</v>
      </c>
      <c r="I21" s="8">
        <v>4140761705</v>
      </c>
      <c r="J21" s="8">
        <v>0</v>
      </c>
      <c r="K21" s="8">
        <v>3961416227</v>
      </c>
      <c r="L21" s="8">
        <v>179345478</v>
      </c>
      <c r="M21" s="8">
        <v>3725406669</v>
      </c>
      <c r="N21" s="8">
        <v>1573619486</v>
      </c>
      <c r="O21" s="8">
        <v>1573619486</v>
      </c>
      <c r="P21" s="9">
        <f t="shared" si="0"/>
        <v>0.89969115211376305</v>
      </c>
      <c r="Q21" s="9">
        <f t="shared" si="1"/>
        <v>0.3800314043910914</v>
      </c>
      <c r="R21" s="10">
        <f t="shared" si="2"/>
        <v>0.3800314043910914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1260357681</v>
      </c>
      <c r="I22" s="8">
        <v>2666469121</v>
      </c>
      <c r="J22" s="8">
        <v>0</v>
      </c>
      <c r="K22" s="8">
        <v>2490385701</v>
      </c>
      <c r="L22" s="8">
        <v>176083420</v>
      </c>
      <c r="M22" s="8">
        <v>2110904573</v>
      </c>
      <c r="N22" s="8">
        <v>876789288</v>
      </c>
      <c r="O22" s="8">
        <v>876789288</v>
      </c>
      <c r="P22" s="9">
        <f t="shared" si="0"/>
        <v>0.79164785985158981</v>
      </c>
      <c r="Q22" s="9">
        <f t="shared" si="1"/>
        <v>0.32882034188761938</v>
      </c>
      <c r="R22" s="10">
        <f t="shared" si="2"/>
        <v>0.32882034188761938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3548409980</v>
      </c>
      <c r="I23" s="8">
        <v>6479979612</v>
      </c>
      <c r="J23" s="8">
        <v>0</v>
      </c>
      <c r="K23" s="8">
        <v>6465057887</v>
      </c>
      <c r="L23" s="8">
        <v>14921725</v>
      </c>
      <c r="M23" s="8">
        <v>6429195448</v>
      </c>
      <c r="N23" s="8">
        <v>2754781113</v>
      </c>
      <c r="O23" s="8">
        <v>2754781113</v>
      </c>
      <c r="P23" s="9">
        <f t="shared" si="0"/>
        <v>0.99216291299652315</v>
      </c>
      <c r="Q23" s="9">
        <f t="shared" si="1"/>
        <v>0.42512187968902515</v>
      </c>
      <c r="R23" s="10">
        <f t="shared" si="2"/>
        <v>0.42512187968902515</v>
      </c>
    </row>
    <row r="24" spans="1:18" ht="108" x14ac:dyDescent="0.35">
      <c r="A24" s="5" t="s">
        <v>33</v>
      </c>
      <c r="B24" s="6" t="s">
        <v>9</v>
      </c>
      <c r="C24" s="6" t="s">
        <v>26</v>
      </c>
      <c r="D24" s="6" t="s">
        <v>11</v>
      </c>
      <c r="E24" s="7" t="s">
        <v>30</v>
      </c>
      <c r="F24" s="8">
        <v>12610000000</v>
      </c>
      <c r="G24" s="8">
        <v>0</v>
      </c>
      <c r="H24" s="8">
        <v>5869883085</v>
      </c>
      <c r="I24" s="8">
        <v>6740116915</v>
      </c>
      <c r="J24" s="8">
        <v>0</v>
      </c>
      <c r="K24" s="8">
        <v>6692582077</v>
      </c>
      <c r="L24" s="8">
        <v>47534838</v>
      </c>
      <c r="M24" s="8">
        <v>6309597514</v>
      </c>
      <c r="N24" s="8">
        <v>2440596964</v>
      </c>
      <c r="O24" s="8">
        <v>2440596964</v>
      </c>
      <c r="P24" s="9">
        <f t="shared" si="0"/>
        <v>0.936125825941997</v>
      </c>
      <c r="Q24" s="9">
        <f t="shared" si="1"/>
        <v>0.36210009333347004</v>
      </c>
      <c r="R24" s="10">
        <f t="shared" si="2"/>
        <v>0.36210009333347004</v>
      </c>
    </row>
    <row r="25" spans="1:18" ht="108" x14ac:dyDescent="0.35">
      <c r="A25" s="5" t="s">
        <v>34</v>
      </c>
      <c r="B25" s="6" t="s">
        <v>9</v>
      </c>
      <c r="C25" s="6" t="s">
        <v>26</v>
      </c>
      <c r="D25" s="6" t="s">
        <v>11</v>
      </c>
      <c r="E25" s="7" t="s">
        <v>30</v>
      </c>
      <c r="F25" s="8">
        <v>7646482108</v>
      </c>
      <c r="G25" s="8">
        <v>0</v>
      </c>
      <c r="H25" s="8">
        <v>2405506438</v>
      </c>
      <c r="I25" s="8">
        <v>5240975670</v>
      </c>
      <c r="J25" s="8">
        <v>0</v>
      </c>
      <c r="K25" s="8">
        <v>5162438566</v>
      </c>
      <c r="L25" s="8">
        <v>78537104</v>
      </c>
      <c r="M25" s="8">
        <v>5017752745</v>
      </c>
      <c r="N25" s="8">
        <v>2476654911.3899999</v>
      </c>
      <c r="O25" s="8">
        <v>2476654911.3899999</v>
      </c>
      <c r="P25" s="9">
        <f t="shared" si="0"/>
        <v>0.95740813561151294</v>
      </c>
      <c r="Q25" s="9">
        <f t="shared" si="1"/>
        <v>0.47255607874058303</v>
      </c>
      <c r="R25" s="10">
        <f t="shared" si="2"/>
        <v>0.47255607874058303</v>
      </c>
    </row>
    <row r="26" spans="1:18" ht="72" x14ac:dyDescent="0.35">
      <c r="A26" s="5" t="s">
        <v>35</v>
      </c>
      <c r="B26" s="6" t="s">
        <v>9</v>
      </c>
      <c r="C26" s="6" t="s">
        <v>26</v>
      </c>
      <c r="D26" s="6" t="s">
        <v>11</v>
      </c>
      <c r="E26" s="7" t="s">
        <v>36</v>
      </c>
      <c r="F26" s="8">
        <v>7903217021</v>
      </c>
      <c r="G26" s="8">
        <v>0</v>
      </c>
      <c r="H26" s="8">
        <v>3612050249</v>
      </c>
      <c r="I26" s="8">
        <v>4291166772</v>
      </c>
      <c r="J26" s="8">
        <v>0</v>
      </c>
      <c r="K26" s="8">
        <v>4288414590</v>
      </c>
      <c r="L26" s="8">
        <v>2752182</v>
      </c>
      <c r="M26" s="8">
        <v>4109727053</v>
      </c>
      <c r="N26" s="8">
        <v>1657423278</v>
      </c>
      <c r="O26" s="8">
        <v>1657423278</v>
      </c>
      <c r="P26" s="9">
        <f t="shared" si="0"/>
        <v>0.95771785888539684</v>
      </c>
      <c r="Q26" s="9">
        <f t="shared" si="1"/>
        <v>0.3862407046994164</v>
      </c>
      <c r="R26" s="10">
        <f t="shared" si="2"/>
        <v>0.3862407046994164</v>
      </c>
    </row>
    <row r="27" spans="1:18" ht="108" x14ac:dyDescent="0.35">
      <c r="A27" s="5" t="s">
        <v>37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7695195504</v>
      </c>
      <c r="G27" s="8">
        <v>0</v>
      </c>
      <c r="H27" s="8">
        <v>2975929835</v>
      </c>
      <c r="I27" s="8">
        <v>4719265669</v>
      </c>
      <c r="J27" s="8">
        <v>0</v>
      </c>
      <c r="K27" s="8">
        <v>4619863538</v>
      </c>
      <c r="L27" s="8">
        <v>99402131</v>
      </c>
      <c r="M27" s="8">
        <v>4335534835</v>
      </c>
      <c r="N27" s="8">
        <v>1482778774</v>
      </c>
      <c r="O27" s="8">
        <v>1482778774</v>
      </c>
      <c r="P27" s="9">
        <f t="shared" si="0"/>
        <v>0.91868844415336515</v>
      </c>
      <c r="Q27" s="9">
        <f t="shared" si="1"/>
        <v>0.31419692765764484</v>
      </c>
      <c r="R27" s="10">
        <f t="shared" si="2"/>
        <v>0.31419692765764484</v>
      </c>
    </row>
    <row r="28" spans="1:18" ht="72" x14ac:dyDescent="0.35">
      <c r="A28" s="5" t="s">
        <v>66</v>
      </c>
      <c r="B28" s="6" t="s">
        <v>9</v>
      </c>
      <c r="C28" s="6" t="s">
        <v>26</v>
      </c>
      <c r="D28" s="6" t="s">
        <v>11</v>
      </c>
      <c r="E28" s="7" t="s">
        <v>36</v>
      </c>
      <c r="F28" s="8">
        <v>0</v>
      </c>
      <c r="G28" s="8">
        <v>21000000000</v>
      </c>
      <c r="H28" s="8">
        <v>0</v>
      </c>
      <c r="I28" s="8">
        <v>21000000000</v>
      </c>
      <c r="J28" s="8">
        <v>0</v>
      </c>
      <c r="K28" s="8">
        <v>21000000000</v>
      </c>
      <c r="L28" s="8">
        <v>0</v>
      </c>
      <c r="M28" s="8">
        <v>21000000000</v>
      </c>
      <c r="N28" s="8">
        <v>21000000000</v>
      </c>
      <c r="O28" s="8">
        <v>21000000000</v>
      </c>
      <c r="P28" s="9">
        <f>+M28/I28</f>
        <v>1</v>
      </c>
      <c r="Q28" s="9">
        <f>+N28/I28</f>
        <v>1</v>
      </c>
      <c r="R28" s="10">
        <f>+O28/I28</f>
        <v>1</v>
      </c>
    </row>
    <row r="29" spans="1:18" ht="108" x14ac:dyDescent="0.35">
      <c r="A29" s="5" t="s">
        <v>38</v>
      </c>
      <c r="B29" s="6" t="s">
        <v>9</v>
      </c>
      <c r="C29" s="6" t="s">
        <v>26</v>
      </c>
      <c r="D29" s="6" t="s">
        <v>11</v>
      </c>
      <c r="E29" s="7" t="s">
        <v>39</v>
      </c>
      <c r="F29" s="8">
        <v>5626864721</v>
      </c>
      <c r="G29" s="8">
        <v>0</v>
      </c>
      <c r="H29" s="8">
        <v>0</v>
      </c>
      <c r="I29" s="8">
        <v>5626864721</v>
      </c>
      <c r="J29" s="8">
        <v>0</v>
      </c>
      <c r="K29" s="8">
        <v>5403391541.0200005</v>
      </c>
      <c r="L29" s="8">
        <v>223473179.97999999</v>
      </c>
      <c r="M29" s="8">
        <v>4084879251.02</v>
      </c>
      <c r="N29" s="8">
        <v>1393745502</v>
      </c>
      <c r="O29" s="8">
        <v>1393745502</v>
      </c>
      <c r="P29" s="9">
        <f t="shared" si="0"/>
        <v>0.72596009564168795</v>
      </c>
      <c r="Q29" s="9">
        <f t="shared" si="1"/>
        <v>0.24769486581015673</v>
      </c>
      <c r="R29" s="10">
        <f t="shared" si="2"/>
        <v>0.24769486581015673</v>
      </c>
    </row>
    <row r="30" spans="1:18" x14ac:dyDescent="0.35">
      <c r="A30" s="11"/>
      <c r="B30" s="12"/>
      <c r="C30" s="12"/>
      <c r="D30" s="12"/>
      <c r="E30" s="13" t="s">
        <v>61</v>
      </c>
      <c r="F30" s="14">
        <f t="shared" ref="F30:O30" si="48">SUM(F21:F29)</f>
        <v>60905600185</v>
      </c>
      <c r="G30" s="14">
        <f t="shared" si="48"/>
        <v>21000000000</v>
      </c>
      <c r="H30" s="14">
        <f t="shared" si="48"/>
        <v>21000000000</v>
      </c>
      <c r="I30" s="14">
        <f t="shared" si="48"/>
        <v>60905600185</v>
      </c>
      <c r="J30" s="14">
        <f t="shared" si="48"/>
        <v>0</v>
      </c>
      <c r="K30" s="14">
        <f t="shared" si="48"/>
        <v>60083550127.020004</v>
      </c>
      <c r="L30" s="14">
        <f t="shared" si="48"/>
        <v>822050057.98000002</v>
      </c>
      <c r="M30" s="14">
        <f t="shared" si="48"/>
        <v>57122998088.019997</v>
      </c>
      <c r="N30" s="14">
        <f t="shared" si="48"/>
        <v>35656389316.389999</v>
      </c>
      <c r="O30" s="14">
        <f t="shared" si="48"/>
        <v>35656389316.389999</v>
      </c>
      <c r="P30" s="15">
        <f t="shared" si="0"/>
        <v>0.93789401819388696</v>
      </c>
      <c r="Q30" s="15">
        <f t="shared" si="1"/>
        <v>0.58543695831063425</v>
      </c>
      <c r="R30" s="16">
        <f t="shared" si="2"/>
        <v>0.58543695831063425</v>
      </c>
    </row>
    <row r="31" spans="1:18" ht="36" x14ac:dyDescent="0.35">
      <c r="A31" s="17"/>
      <c r="B31" s="18"/>
      <c r="C31" s="18"/>
      <c r="D31" s="18"/>
      <c r="E31" s="19" t="s">
        <v>62</v>
      </c>
      <c r="F31" s="20">
        <f t="shared" ref="F31:O31" si="49">+F20+F30</f>
        <v>79409058538</v>
      </c>
      <c r="G31" s="20">
        <f t="shared" si="49"/>
        <v>21000000000</v>
      </c>
      <c r="H31" s="20">
        <f t="shared" si="49"/>
        <v>21000000000</v>
      </c>
      <c r="I31" s="20">
        <f t="shared" si="49"/>
        <v>79409058538</v>
      </c>
      <c r="J31" s="20">
        <f t="shared" si="49"/>
        <v>758000000</v>
      </c>
      <c r="K31" s="20">
        <f t="shared" si="49"/>
        <v>77475684827.130005</v>
      </c>
      <c r="L31" s="20">
        <f t="shared" si="49"/>
        <v>1175373710.8699999</v>
      </c>
      <c r="M31" s="20">
        <f t="shared" si="49"/>
        <v>68215155759.610001</v>
      </c>
      <c r="N31" s="20">
        <f t="shared" si="49"/>
        <v>45385648993.330002</v>
      </c>
      <c r="O31" s="20">
        <f t="shared" si="49"/>
        <v>45385648993.330002</v>
      </c>
      <c r="P31" s="21">
        <f t="shared" si="0"/>
        <v>0.85903493902986738</v>
      </c>
      <c r="Q31" s="21">
        <f t="shared" si="1"/>
        <v>0.5715424641586877</v>
      </c>
      <c r="R31" s="22">
        <f t="shared" si="2"/>
        <v>0.5715424641586877</v>
      </c>
    </row>
    <row r="33" spans="1:1" x14ac:dyDescent="0.35">
      <c r="A33" s="2" t="s">
        <v>63</v>
      </c>
    </row>
    <row r="34" spans="1:1" x14ac:dyDescent="0.35">
      <c r="A34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O20"/>
  <sheetViews>
    <sheetView showGridLines="0" topLeftCell="A16" zoomScale="85" zoomScaleNormal="85" workbookViewId="0">
      <selection activeCell="A3" sqref="A3:L3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5" x14ac:dyDescent="0.35">
      <c r="A1" s="29" t="s">
        <v>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"/>
      <c r="N1" s="2"/>
      <c r="O1" s="2"/>
    </row>
    <row r="2" spans="1:15" x14ac:dyDescent="0.35">
      <c r="A2" s="29" t="s">
        <v>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"/>
      <c r="N2" s="2"/>
      <c r="O2" s="2"/>
    </row>
    <row r="3" spans="1:15" ht="18" customHeight="1" x14ac:dyDescent="0.35">
      <c r="A3" s="30" t="s">
        <v>50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4"/>
      <c r="N3" s="4"/>
      <c r="O3" s="4"/>
    </row>
    <row r="4" spans="1:15" ht="18" customHeight="1" x14ac:dyDescent="0.3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4"/>
      <c r="N4" s="4"/>
      <c r="O4" s="4"/>
    </row>
    <row r="6" spans="1:15" s="35" customFormat="1" ht="54" x14ac:dyDescent="0.25">
      <c r="A6" s="31" t="s">
        <v>0</v>
      </c>
      <c r="B6" s="32" t="s">
        <v>1</v>
      </c>
      <c r="C6" s="32" t="s">
        <v>2</v>
      </c>
      <c r="D6" s="32" t="s">
        <v>3</v>
      </c>
      <c r="E6" s="32" t="s">
        <v>4</v>
      </c>
      <c r="F6" s="32" t="s">
        <v>68</v>
      </c>
      <c r="G6" s="33" t="s">
        <v>70</v>
      </c>
      <c r="H6" s="33" t="s">
        <v>69</v>
      </c>
      <c r="I6" s="32" t="s">
        <v>6</v>
      </c>
      <c r="J6" s="32" t="s">
        <v>7</v>
      </c>
      <c r="K6" s="32" t="s">
        <v>43</v>
      </c>
      <c r="L6" s="34" t="s">
        <v>42</v>
      </c>
    </row>
    <row r="7" spans="1:15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435293.94</v>
      </c>
      <c r="H7" s="8">
        <f>+Reservapresupuestal[[#This Row],[VALOR CONSTITUIDO]]-Reservapresupuestal[[#This Row],[VALOR REDUCCIÓN RESERVA PRESUPUESTAL]]</f>
        <v>93495230.689999998</v>
      </c>
      <c r="I7" s="8">
        <v>86613835.349999994</v>
      </c>
      <c r="J7" s="8">
        <v>86613835.349999994</v>
      </c>
      <c r="K7" s="23">
        <f>+Reservapresupuestal[[#This Row],[OBLIGACION]]/Reservapresupuestal[[#This Row],[VALOR ACTUAL RESERVA PRESUPUESTAL]]</f>
        <v>0.92639843455954995</v>
      </c>
      <c r="L7" s="23">
        <f>+Reservapresupuestal[[#This Row],[PAGOS]]/Reservapresupuestal[[#This Row],[VALOR ACTUAL RESERVA PRESUPUESTAL]]</f>
        <v>0.92639843455954995</v>
      </c>
    </row>
    <row r="8" spans="1:15" ht="36" x14ac:dyDescent="0.35">
      <c r="A8" s="26"/>
      <c r="B8" s="6"/>
      <c r="C8" s="6"/>
      <c r="D8" s="6"/>
      <c r="E8" s="13" t="s">
        <v>60</v>
      </c>
      <c r="F8" s="14">
        <f>+F7</f>
        <v>93930524.629999995</v>
      </c>
      <c r="G8" s="14">
        <f>+G7</f>
        <v>435293.94</v>
      </c>
      <c r="H8" s="14">
        <f>+Reservapresupuestal[[#This Row],[VALOR CONSTITUIDO]]-Reservapresupuestal[[#This Row],[VALOR REDUCCIÓN RESERVA PRESUPUESTAL]]</f>
        <v>93495230.689999998</v>
      </c>
      <c r="I8" s="14">
        <f t="shared" ref="I8:I9" si="0">+I7</f>
        <v>86613835.349999994</v>
      </c>
      <c r="J8" s="14">
        <f t="shared" ref="J8:J9" si="1">+J7</f>
        <v>86613835.349999994</v>
      </c>
      <c r="K8" s="15">
        <f>+Reservapresupuestal[[#This Row],[OBLIGACION]]/Reservapresupuestal[[#This Row],[VALOR ACTUAL RESERVA PRESUPUESTAL]]</f>
        <v>0.92639843455954995</v>
      </c>
      <c r="L8" s="15">
        <f>+Reservapresupuestal[[#This Row],[PAGOS]]/Reservapresupuestal[[#This Row],[VALOR ACTUAL RESERVA PRESUPUESTAL]]</f>
        <v>0.92639843455954995</v>
      </c>
    </row>
    <row r="9" spans="1:15" s="2" customFormat="1" x14ac:dyDescent="0.35">
      <c r="A9" s="27"/>
      <c r="B9" s="12"/>
      <c r="C9" s="12"/>
      <c r="D9" s="12"/>
      <c r="E9" s="13" t="s">
        <v>46</v>
      </c>
      <c r="F9" s="14">
        <f>+F8</f>
        <v>93930524.629999995</v>
      </c>
      <c r="G9" s="14">
        <f>+G8</f>
        <v>435293.94</v>
      </c>
      <c r="H9" s="14">
        <f>+Reservapresupuestal[[#This Row],[VALOR CONSTITUIDO]]-Reservapresupuestal[[#This Row],[VALOR REDUCCIÓN RESERVA PRESUPUESTAL]]</f>
        <v>93495230.689999998</v>
      </c>
      <c r="I9" s="14">
        <f t="shared" si="0"/>
        <v>86613835.349999994</v>
      </c>
      <c r="J9" s="14">
        <f t="shared" si="1"/>
        <v>86613835.349999994</v>
      </c>
      <c r="K9" s="24">
        <f>+Reservapresupuestal[[#This Row],[OBLIGACION]]/Reservapresupuestal[[#This Row],[VALOR ACTUAL RESERVA PRESUPUESTAL]]</f>
        <v>0.92639843455954995</v>
      </c>
      <c r="L9" s="24">
        <f>+Reservapresupuestal[[#This Row],[PAGOS]]/Reservapresupuestal[[#This Row],[VALOR ACTUAL RESERVA PRESUPUESTAL]]</f>
        <v>0.92639843455954995</v>
      </c>
    </row>
    <row r="10" spans="1:15" ht="108" x14ac:dyDescent="0.35">
      <c r="A10" s="26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0.01</v>
      </c>
      <c r="H10" s="8">
        <f>+Reservapresupuestal[[#This Row],[VALOR CONSTITUIDO]]-Reservapresupuestal[[#This Row],[VALOR REDUCCIÓN RESERVA PRESUPUESTAL]]</f>
        <v>231656150</v>
      </c>
      <c r="I10" s="8">
        <v>231377843</v>
      </c>
      <c r="J10" s="8">
        <v>231377843</v>
      </c>
      <c r="K10" s="9">
        <f>+Reservapresupuestal[[#This Row],[OBLIGACION]]/Reservapresupuestal[[#This Row],[VALOR ACTUAL RESERVA PRESUPUESTAL]]</f>
        <v>0.99879862028269051</v>
      </c>
      <c r="L10" s="9">
        <f>+Reservapresupuestal[[#This Row],[PAGOS]]/Reservapresupuestal[[#This Row],[VALOR ACTUAL RESERVA PRESUPUESTAL]]</f>
        <v>0.99879862028269051</v>
      </c>
    </row>
    <row r="11" spans="1:15" ht="108" x14ac:dyDescent="0.35">
      <c r="A11" s="26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147902390.25999999</v>
      </c>
      <c r="H11" s="8">
        <f>+Reservapresupuestal[[#This Row],[VALOR CONSTITUIDO]]-Reservapresupuestal[[#This Row],[VALOR REDUCCIÓN RESERVA PRESUPUESTAL]]</f>
        <v>409752115.99000001</v>
      </c>
      <c r="I11" s="8">
        <v>363860105.99000001</v>
      </c>
      <c r="J11" s="8">
        <v>363860105.99000001</v>
      </c>
      <c r="K11" s="23">
        <f>+Reservapresupuestal[[#This Row],[OBLIGACION]]/Reservapresupuestal[[#This Row],[VALOR ACTUAL RESERVA PRESUPUESTAL]]</f>
        <v>0.88800055397122102</v>
      </c>
      <c r="L11" s="23">
        <f>+Reservapresupuestal[[#This Row],[PAGOS]]/Reservapresupuestal[[#This Row],[VALOR ACTUAL RESERVA PRESUPUESTAL]]</f>
        <v>0.88800055397122102</v>
      </c>
    </row>
    <row r="12" spans="1:15" ht="108" x14ac:dyDescent="0.35">
      <c r="A12" s="26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1052300.1200000001</v>
      </c>
      <c r="H12" s="8">
        <f>+Reservapresupuestal[[#This Row],[VALOR CONSTITUIDO]]-Reservapresupuestal[[#This Row],[VALOR REDUCCIÓN RESERVA PRESUPUESTAL]]</f>
        <v>26773916.989999998</v>
      </c>
      <c r="I12" s="8">
        <v>26447289.989999998</v>
      </c>
      <c r="J12" s="8">
        <v>26447289.989999998</v>
      </c>
      <c r="K12" s="9">
        <f>+Reservapresupuestal[[#This Row],[OBLIGACION]]/Reservapresupuestal[[#This Row],[VALOR ACTUAL RESERVA PRESUPUESTAL]]</f>
        <v>0.98780055230163022</v>
      </c>
      <c r="L12" s="9">
        <f>+Reservapresupuestal[[#This Row],[PAGOS]]/Reservapresupuestal[[#This Row],[VALOR ACTUAL RESERVA PRESUPUESTAL]]</f>
        <v>0.98780055230163022</v>
      </c>
    </row>
    <row r="13" spans="1:15" ht="108" x14ac:dyDescent="0.35">
      <c r="A13" s="26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67318106.450000003</v>
      </c>
      <c r="H13" s="8">
        <f>+Reservapresupuestal[[#This Row],[VALOR CONSTITUIDO]]-Reservapresupuestal[[#This Row],[VALOR REDUCCIÓN RESERVA PRESUPUESTAL]]</f>
        <v>907005938</v>
      </c>
      <c r="I13" s="8">
        <v>871051952</v>
      </c>
      <c r="J13" s="8">
        <v>863788714</v>
      </c>
      <c r="K13" s="23">
        <f>+Reservapresupuestal[[#This Row],[OBLIGACION]]/Reservapresupuestal[[#This Row],[VALOR ACTUAL RESERVA PRESUPUESTAL]]</f>
        <v>0.96035970163626427</v>
      </c>
      <c r="L13" s="23">
        <f>+Reservapresupuestal[[#This Row],[PAGOS]]/Reservapresupuestal[[#This Row],[VALOR ACTUAL RESERVA PRESUPUESTAL]]</f>
        <v>0.95235177390867309</v>
      </c>
    </row>
    <row r="14" spans="1:15" ht="108" x14ac:dyDescent="0.35">
      <c r="A14" s="26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392856693.01999998</v>
      </c>
      <c r="G14" s="8">
        <v>3781568.02</v>
      </c>
      <c r="H14" s="8">
        <f>+Reservapresupuestal[[#This Row],[VALOR CONSTITUIDO]]-Reservapresupuestal[[#This Row],[VALOR REDUCCIÓN RESERVA PRESUPUESTAL]]</f>
        <v>389075125</v>
      </c>
      <c r="I14" s="8">
        <v>384790655</v>
      </c>
      <c r="J14" s="8">
        <v>384790655</v>
      </c>
      <c r="K14" s="9">
        <f>+Reservapresupuestal[[#This Row],[OBLIGACION]]/Reservapresupuestal[[#This Row],[VALOR ACTUAL RESERVA PRESUPUESTAL]]</f>
        <v>0.98898806496560276</v>
      </c>
      <c r="L14" s="9">
        <f>+Reservapresupuestal[[#This Row],[PAGOS]]/Reservapresupuestal[[#This Row],[VALOR ACTUAL RESERVA PRESUPUESTAL]]</f>
        <v>0.98898806496560276</v>
      </c>
    </row>
    <row r="15" spans="1:15" ht="90" x14ac:dyDescent="0.35">
      <c r="A15" s="26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0</v>
      </c>
      <c r="H15" s="8">
        <f>+Reservapresupuestal[[#This Row],[VALOR CONSTITUIDO]]-Reservapresupuestal[[#This Row],[VALOR REDUCCIÓN RESERVA PRESUPUESTAL]]</f>
        <v>420249915.23000002</v>
      </c>
      <c r="I15" s="8">
        <v>396250894</v>
      </c>
      <c r="J15" s="8">
        <v>396250894</v>
      </c>
      <c r="K15" s="23">
        <f>+Reservapresupuestal[[#This Row],[OBLIGACION]]/Reservapresupuestal[[#This Row],[VALOR ACTUAL RESERVA PRESUPUESTAL]]</f>
        <v>0.94289345372772881</v>
      </c>
      <c r="L15" s="23">
        <f>+Reservapresupuestal[[#This Row],[PAGOS]]/Reservapresupuestal[[#This Row],[VALOR ACTUAL RESERVA PRESUPUESTAL]]</f>
        <v>0.94289345372772881</v>
      </c>
    </row>
    <row r="16" spans="1:15" s="2" customFormat="1" x14ac:dyDescent="0.35">
      <c r="A16" s="28"/>
      <c r="B16" s="12"/>
      <c r="C16" s="12"/>
      <c r="D16" s="12"/>
      <c r="E16" s="13" t="s">
        <v>45</v>
      </c>
      <c r="F16" s="14">
        <f>SUM(F10:F15)</f>
        <v>2604567526.0700002</v>
      </c>
      <c r="G16" s="14">
        <f>SUM(G10:G15)</f>
        <v>220054364.85999998</v>
      </c>
      <c r="H16" s="14">
        <f>+Reservapresupuestal[[#This Row],[VALOR CONSTITUIDO]]-Reservapresupuestal[[#This Row],[VALOR REDUCCIÓN RESERVA PRESUPUESTAL]]</f>
        <v>2384513161.21</v>
      </c>
      <c r="I16" s="14">
        <f t="shared" ref="I16" si="2">SUM(I10:I15)</f>
        <v>2273778739.98</v>
      </c>
      <c r="J16" s="14">
        <f t="shared" ref="J16" si="3">SUM(J10:J15)</f>
        <v>2266515501.98</v>
      </c>
      <c r="K16" s="15">
        <f>+Reservapresupuestal[[#This Row],[OBLIGACION]]/Reservapresupuestal[[#This Row],[VALOR ACTUAL RESERVA PRESUPUESTAL]]</f>
        <v>0.95356099390375815</v>
      </c>
      <c r="L16" s="15">
        <f>+Reservapresupuestal[[#This Row],[PAGOS]]/Reservapresupuestal[[#This Row],[VALOR ACTUAL RESERVA PRESUPUESTAL]]</f>
        <v>0.95051498932800049</v>
      </c>
    </row>
    <row r="17" spans="1:12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2698498050.7000003</v>
      </c>
      <c r="G17" s="20">
        <f>+G9+G16</f>
        <v>220489658.79999998</v>
      </c>
      <c r="H17" s="20">
        <f>+Reservapresupuestal[[#This Row],[VALOR CONSTITUIDO]]-Reservapresupuestal[[#This Row],[VALOR REDUCCIÓN RESERVA PRESUPUESTAL]]</f>
        <v>2478008391.9000001</v>
      </c>
      <c r="I17" s="20">
        <f t="shared" ref="I17" si="4">+I9+I16</f>
        <v>2360392575.3299999</v>
      </c>
      <c r="J17" s="20">
        <f t="shared" ref="J17" si="5">+J9+J16</f>
        <v>2353129337.3299999</v>
      </c>
      <c r="K17" s="25">
        <f>+Reservapresupuestal[[#This Row],[OBLIGACION]]/Reservapresupuestal[[#This Row],[VALOR ACTUAL RESERVA PRESUPUESTAL]]</f>
        <v>0.95253615082400156</v>
      </c>
      <c r="L17" s="25">
        <f>+Reservapresupuestal[[#This Row],[PAGOS]]/Reservapresupuestal[[#This Row],[VALOR ACTUAL RESERVA PRESUPUESTAL]]</f>
        <v>0.94960507196900579</v>
      </c>
    </row>
    <row r="19" spans="1:12" x14ac:dyDescent="0.35">
      <c r="A19" s="2" t="s">
        <v>63</v>
      </c>
    </row>
    <row r="20" spans="1:12" x14ac:dyDescent="0.35">
      <c r="A20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Leydi Bibiana Patiño Amaya</cp:lastModifiedBy>
  <dcterms:created xsi:type="dcterms:W3CDTF">2025-04-01T15:55:10Z</dcterms:created>
  <dcterms:modified xsi:type="dcterms:W3CDTF">2025-08-27T23:24:38Z</dcterms:modified>
</cp:coreProperties>
</file>