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87595BFA-AF06-4E65-8BD1-34116AC117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Q25" i="1"/>
  <c r="R25" i="1"/>
  <c r="P24" i="1"/>
  <c r="Q24" i="1"/>
  <c r="R24" i="1"/>
  <c r="L15" i="6"/>
  <c r="L14" i="6"/>
  <c r="L13" i="6"/>
  <c r="L12" i="6"/>
  <c r="L11" i="6"/>
  <c r="L10" i="6"/>
  <c r="L8" i="6"/>
  <c r="L7" i="6"/>
  <c r="K15" i="6"/>
  <c r="K14" i="6"/>
  <c r="K13" i="6"/>
  <c r="K12" i="6"/>
  <c r="K11" i="6"/>
  <c r="K10" i="6"/>
  <c r="K7" i="6"/>
  <c r="G16" i="6"/>
  <c r="H15" i="6"/>
  <c r="H14" i="6"/>
  <c r="H13" i="6"/>
  <c r="H12" i="6"/>
  <c r="H11" i="6"/>
  <c r="H10" i="6"/>
  <c r="H8" i="6"/>
  <c r="H7" i="6"/>
  <c r="G8" i="6"/>
  <c r="I8" i="6"/>
  <c r="I9" i="6" s="1"/>
  <c r="K9" i="6" s="1"/>
  <c r="J8" i="6"/>
  <c r="J9" i="6" s="1"/>
  <c r="L9" i="6" s="1"/>
  <c r="P30" i="1"/>
  <c r="Q30" i="1"/>
  <c r="R30" i="1"/>
  <c r="P14" i="1"/>
  <c r="P15" i="1"/>
  <c r="P8" i="1"/>
  <c r="P9" i="1"/>
  <c r="P10" i="1"/>
  <c r="P12" i="1"/>
  <c r="P17" i="1"/>
  <c r="P18" i="1"/>
  <c r="P21" i="1"/>
  <c r="P22" i="1"/>
  <c r="P23" i="1"/>
  <c r="P26" i="1"/>
  <c r="P27" i="1"/>
  <c r="P28" i="1"/>
  <c r="P29" i="1"/>
  <c r="P31" i="1"/>
  <c r="Q8" i="1"/>
  <c r="Q9" i="1"/>
  <c r="Q10" i="1"/>
  <c r="Q12" i="1"/>
  <c r="Q14" i="1"/>
  <c r="Q15" i="1"/>
  <c r="Q17" i="1"/>
  <c r="Q18" i="1"/>
  <c r="Q21" i="1"/>
  <c r="Q22" i="1"/>
  <c r="Q23" i="1"/>
  <c r="Q26" i="1"/>
  <c r="Q27" i="1"/>
  <c r="Q28" i="1"/>
  <c r="Q29" i="1"/>
  <c r="Q31" i="1"/>
  <c r="R8" i="1"/>
  <c r="R9" i="1"/>
  <c r="R10" i="1"/>
  <c r="R12" i="1"/>
  <c r="R14" i="1"/>
  <c r="R15" i="1"/>
  <c r="R17" i="1"/>
  <c r="R18" i="1"/>
  <c r="R21" i="1"/>
  <c r="R22" i="1"/>
  <c r="R23" i="1"/>
  <c r="R26" i="1"/>
  <c r="R27" i="1"/>
  <c r="R28" i="1"/>
  <c r="R29" i="1"/>
  <c r="R31" i="1"/>
  <c r="O32" i="1"/>
  <c r="N32" i="1"/>
  <c r="M32" i="1"/>
  <c r="L32" i="1"/>
  <c r="K32" i="1"/>
  <c r="J32" i="1"/>
  <c r="I32" i="1"/>
  <c r="H32" i="1"/>
  <c r="G32" i="1"/>
  <c r="F32" i="1"/>
  <c r="O19" i="1"/>
  <c r="N19" i="1"/>
  <c r="M19" i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J16" i="6"/>
  <c r="L16" i="6" s="1"/>
  <c r="I16" i="6"/>
  <c r="K16" i="6" s="1"/>
  <c r="F16" i="6"/>
  <c r="F8" i="6"/>
  <c r="F9" i="6" s="1"/>
  <c r="K8" i="6" l="1"/>
  <c r="G17" i="6"/>
  <c r="H16" i="6"/>
  <c r="G9" i="6"/>
  <c r="H9" i="6" s="1"/>
  <c r="P19" i="1"/>
  <c r="F17" i="6"/>
  <c r="P32" i="1"/>
  <c r="Q32" i="1"/>
  <c r="R32" i="1"/>
  <c r="F20" i="1"/>
  <c r="F33" i="1" s="1"/>
  <c r="Q19" i="1"/>
  <c r="R19" i="1"/>
  <c r="G20" i="1"/>
  <c r="G33" i="1" s="1"/>
  <c r="R16" i="1"/>
  <c r="J20" i="1"/>
  <c r="J33" i="1" s="1"/>
  <c r="Q16" i="1"/>
  <c r="K20" i="1"/>
  <c r="K33" i="1" s="1"/>
  <c r="P13" i="1"/>
  <c r="Q13" i="1"/>
  <c r="P11" i="1"/>
  <c r="R13" i="1"/>
  <c r="L20" i="1"/>
  <c r="L33" i="1" s="1"/>
  <c r="N20" i="1"/>
  <c r="O20" i="1"/>
  <c r="H20" i="1"/>
  <c r="H33" i="1" s="1"/>
  <c r="I20" i="1"/>
  <c r="I33" i="1" s="1"/>
  <c r="P16" i="1"/>
  <c r="Q11" i="1"/>
  <c r="M20" i="1"/>
  <c r="R11" i="1"/>
  <c r="J17" i="6"/>
  <c r="L17" i="6" s="1"/>
  <c r="I17" i="6"/>
  <c r="K17" i="6" s="1"/>
  <c r="H17" i="6" l="1"/>
  <c r="R20" i="1"/>
  <c r="Q20" i="1"/>
  <c r="O33" i="1"/>
  <c r="R33" i="1" s="1"/>
  <c r="N33" i="1"/>
  <c r="Q33" i="1" s="1"/>
  <c r="P20" i="1"/>
  <c r="M33" i="1"/>
  <c r="P33" i="1" s="1"/>
</calcChain>
</file>

<file path=xl/sharedStrings.xml><?xml version="1.0" encoding="utf-8"?>
<sst xmlns="http://schemas.openxmlformats.org/spreadsheetml/2006/main" count="183" uniqueCount="74">
  <si>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</si>
  <si>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</si>
  <si>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</si>
  <si>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</si>
  <si>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</si>
  <si>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</si>
  <si>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</si>
  <si>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</si>
  <si>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</si>
  <si>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</si>
  <si>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</si>
  <si>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</si>
  <si>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</si>
  <si>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</si>
  <si>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</si>
  <si>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</si>
  <si>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</si>
  <si>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</si>
  <si>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</si>
  <si>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</si>
  <si>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</si>
  <si>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</si>
  <si>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</si>
  <si>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</si>
  <si>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</si>
  <si>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</si>
  <si>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</si>
  <si>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</si>
  <si>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</si>
  <si>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</si>
  <si>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</si>
  <si>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</si>
  <si>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</si>
  <si>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</si>
  <si>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</si>
  <si>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</si>
  <si>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</si>
  <si>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</si>
  <si>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</si>
  <si>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</si>
  <si>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</si>
  <si>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</si>
  <si>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</si>
  <si>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</si>
  <si>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</si>
  <si>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</si>
  <si>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</si>
  <si>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</si>
  <si>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</si>
  <si>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</si>
  <si>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</si>
  <si>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</si>
  <si>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</si>
  <si>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</si>
  <si>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</si>
  <si>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</si>
  <si>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</si>
  <si>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</si>
  <si>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</si>
  <si>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</si>
  <si>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</si>
  <si>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</si>
  <si>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</si>
  <si>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</si>
  <si>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</si>
  <si>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</si>
  <si>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C-4101-1500-22-703010</t>
  </si>
  <si>
    <t>VALOR CONSTITUIDO</t>
  </si>
  <si>
    <t>VALOR ACTUAL RESERVA PRESUPUESTAL</t>
  </si>
  <si>
    <t>VALOR REDUCCIÓN RESERVA PRESUPUESTAL</t>
  </si>
  <si>
    <t>EJECUCION PRESUPUESTO DE GASTOS A 30 DE SEPTIEMBRE DE 2025</t>
  </si>
  <si>
    <t>EJECUCION RESERVA PRESUPUESTAL A 30 DE SEPTIEMBRE DE 2025</t>
  </si>
  <si>
    <t>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</si>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</sst>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251791</xdr:colOff>
      <xdr:row>0</xdr:row>
      <xdr:rowOff>165818</xdr:rowOff>
    </xdr:from>
    <xdr:ext cx="2994991" cy="937923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251791" y="165818"/>
          <a:ext cx="2994991" cy="9379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3" totalsRowShown="0" headerRowDxfId="36" dataDxfId="35">
  <autoFilter ref="A7:R33" xr:uid="{667623FA-346B-4818-AF0E-991E20024AA5}"/>
  <tableColumns count="18">
    <tableColumn id="1" xr3:uid="{0F918B8E-976B-4CC0-849A-1D762193C2A8}" name="RUBRO" dataDxfId="34"/>
    <tableColumn id="2" xr3:uid="{68874222-ADB0-4016-BDEA-FDDE0CFDA84A}" name="FUENTE" dataDxfId="33"/>
    <tableColumn id="3" xr3:uid="{2A598904-DB77-4FB4-BC99-3EF40481B0D5}" name="RECURSO" dataDxfId="32"/>
    <tableColumn id="4" xr3:uid="{5230E8F2-F049-4A1F-816B-6C8129BDE1EB}" name="SITUACION DE FONDOS" dataDxfId="31"/>
    <tableColumn id="5" xr3:uid="{16543DA8-A39D-4F00-8C97-E175697844D9}" name="DESCRIPCION" dataDxfId="30"/>
    <tableColumn id="6" xr3:uid="{402CE5DF-FC58-4E29-88FF-583C73627E05}" name="APROPIACIÓN INICIAL" dataDxfId="29"/>
    <tableColumn id="7" xr3:uid="{E17836AC-39CF-47B0-8702-738CD993EF2F}" name="APROPIACIÓN ADICIONADA" dataDxfId="28"/>
    <tableColumn id="8" xr3:uid="{4914ED43-5856-420F-AF37-31CB60AA36B0}" name="APROPIACIÓN REDUCIDA" dataDxfId="27"/>
    <tableColumn id="9" xr3:uid="{ABDB4CC4-E5BD-49FF-8688-F96FB3A285E2}" name="APROPIACIÓN VIGENTE" dataDxfId="26"/>
    <tableColumn id="10" xr3:uid="{0F5780C0-4693-47C9-A1B4-C1F1968C01F1}" name="APROPIACION BLOQUEADA" dataDxfId="25"/>
    <tableColumn id="11" xr3:uid="{EE08F361-ABF9-42A5-9280-60EE308D9952}" name="CERTIFICADO DE DISPONIBILIDAD PRESUPUESTAL" dataDxfId="24"/>
    <tableColumn id="12" xr3:uid="{6C7C0EE0-ECD1-411B-A436-65475348FB1E}" name="APROPIACION DISPONIBLE" dataDxfId="23"/>
    <tableColumn id="13" xr3:uid="{6D919175-647D-47F5-9A65-10B16CAE6BAA}" name="COMPROMISO" dataDxfId="22"/>
    <tableColumn id="14" xr3:uid="{2A9246F9-E26E-4D3F-88E0-DBE81B8A728B}" name="OBLIGACION" dataDxfId="21"/>
    <tableColumn id="15" xr3:uid="{021F20B4-EC50-4F49-8685-975270AD1BB4}" name="PAGOS" dataDxfId="20"/>
    <tableColumn id="16" xr3:uid="{098DF0F3-0440-429E-A75B-D0BA19B83757}" name="% Compromisos" dataDxfId="19">
      <calculatedColumnFormula>+M8/I8</calculatedColumnFormula>
    </tableColumn>
    <tableColumn id="17" xr3:uid="{0A65F332-2109-4193-9A1A-007B1EEEF6CC}" name="% Obligaciones" dataDxfId="18">
      <calculatedColumnFormula>+N8/I8</calculatedColumnFormula>
    </tableColumn>
    <tableColumn id="18" xr3:uid="{61581416-4C24-430C-9E1A-83201B97EECB}" name="% Pagos" dataDxfId="17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L17" totalsRowShown="0" headerRowDxfId="16" dataDxfId="14" headerRowBorderDxfId="15" tableBorderDxfId="13" totalsRowBorderDxfId="12">
  <autoFilter ref="A6:L17" xr:uid="{BCFDDCED-09B3-4401-A9E6-5A4322323ADE}"/>
  <tableColumns count="12">
    <tableColumn id="1" xr3:uid="{2A47EBC2-AED2-4DF1-960F-37D06E06EE3C}" name="RUBRO" dataDxfId="11"/>
    <tableColumn id="2" xr3:uid="{F32CB2C7-814A-4515-829B-554E586F5D32}" name="FUENTE" dataDxfId="10"/>
    <tableColumn id="3" xr3:uid="{5F3338AE-CCE1-42D3-BF66-9C15666D3126}" name="REC" dataDxfId="9"/>
    <tableColumn id="4" xr3:uid="{A2BBABAB-3482-4AF2-97F7-D13BF69206F2}" name="SIT" dataDxfId="8"/>
    <tableColumn id="5" xr3:uid="{A6191345-29CA-4A33-9CD5-E0D690CFFEBF}" name="DESCRIPCION" dataDxfId="7"/>
    <tableColumn id="6" xr3:uid="{D1B2F35E-451B-41D3-A7C5-689F6E3AFF78}" name="VALOR CONSTITUIDO" dataDxfId="6"/>
    <tableColumn id="12" xr3:uid="{4A37AEDC-349B-4E77-A734-79134FB32774}" name="VALOR REDUCCIÓN RESERVA PRESUPUESTAL" dataDxfId="5"/>
    <tableColumn id="11" xr3:uid="{B606E8A4-E07C-4A10-9E22-D96770AC1F3A}" name="VALOR ACTUAL RESERVA PRESUPUESTAL" dataDxfId="4">
      <calculatedColumnFormula>+Reservapresupuestal[[#This Row],[VALOR CONSTITUIDO]]-Reservapresupuestal[[#This Row],[VALOR REDUCCIÓN RESERVA PRESUPUESTAL]]</calculatedColumnFormula>
    </tableColumn>
    <tableColumn id="7" xr3:uid="{66963FA6-D582-42F2-88A2-91724ADEF466}" name="OBLIGACION" dataDxfId="3"/>
    <tableColumn id="8" xr3:uid="{28B2D51C-15B4-428B-8159-7D42D09D5348}" name="PAGOS" dataDxfId="2"/>
    <tableColumn id="9" xr3:uid="{E60F71FA-B82C-46CA-A3A1-A3692D5E0492}" name="% Obligaciones" dataDxfId="1" dataCellStyle="Porcentaje">
      <calculatedColumnFormula>+Reservapresupuestal[[#This Row],[OBLIGACION]]/Reservapresupuestal[[#This Row],[VALOR ACTUAL RESERVA PRESUPUESTAL]]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Row],[VALOR ACTUAL RESERVA PRESUPUESTAL]]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zoomScale="85" zoomScaleNormal="85" workbookViewId="0">
      <selection activeCell="A17" sqref="A17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6" width="20.7109375" style="1" customWidth="1"/>
    <col min="7" max="8" width="21.5703125" style="1" bestFit="1" customWidth="1"/>
    <col min="9" max="14" width="20.7109375" style="1" customWidth="1"/>
    <col min="15" max="15" width="25.71093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  <c r="T1" s="2"/>
      <c r="U1" s="2"/>
      <c r="V1" s="2"/>
      <c r="W1" s="2"/>
      <c r="X1" s="2"/>
      <c r="Y1" s="2"/>
    </row>
    <row r="2" spans="1:25" x14ac:dyDescent="0.35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2"/>
      <c r="U2" s="2"/>
      <c r="V2" s="2"/>
      <c r="W2" s="2"/>
      <c r="X2" s="2"/>
      <c r="Y2" s="2"/>
    </row>
    <row r="3" spans="1:25" x14ac:dyDescent="0.35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"/>
      <c r="T3" s="4"/>
      <c r="U3" s="4"/>
      <c r="V3" s="4"/>
      <c r="W3" s="4"/>
      <c r="X3" s="4"/>
      <c r="Y3" s="4"/>
    </row>
    <row r="4" spans="1:25" x14ac:dyDescent="0.35">
      <c r="A4" s="35" t="s">
        <v>51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59</v>
      </c>
      <c r="E7" s="3" t="s">
        <v>4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6517038869</v>
      </c>
      <c r="N8" s="8">
        <v>6517038869</v>
      </c>
      <c r="O8" s="8">
        <v>6517038869</v>
      </c>
      <c r="P8" s="9">
        <f t="shared" ref="P8:P33" si="0">+M8/I8</f>
        <v>0.67942440252293579</v>
      </c>
      <c r="Q8" s="9">
        <f t="shared" ref="Q8:Q33" si="1">+N8/I8</f>
        <v>0.67942440252293579</v>
      </c>
      <c r="R8" s="10">
        <f t="shared" ref="R8:R33" si="2">+O8/I8</f>
        <v>0.67942440252293579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2523848177</v>
      </c>
      <c r="N9" s="8">
        <v>2523848177</v>
      </c>
      <c r="O9" s="8">
        <v>2523848177</v>
      </c>
      <c r="P9" s="9">
        <f t="shared" si="0"/>
        <v>0.7467006440828402</v>
      </c>
      <c r="Q9" s="9">
        <f t="shared" si="1"/>
        <v>0.7467006440828402</v>
      </c>
      <c r="R9" s="10">
        <f t="shared" si="2"/>
        <v>0.7467006440828402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1038586998</v>
      </c>
      <c r="N10" s="8">
        <v>1038586998</v>
      </c>
      <c r="O10" s="8">
        <v>1038586998</v>
      </c>
      <c r="P10" s="9">
        <f t="shared" si="0"/>
        <v>0.89843165916955015</v>
      </c>
      <c r="Q10" s="9">
        <f t="shared" si="1"/>
        <v>0.89843165916955015</v>
      </c>
      <c r="R10" s="10">
        <f t="shared" si="2"/>
        <v>0.89843165916955015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10079474044</v>
      </c>
      <c r="N11" s="14">
        <f t="shared" ref="N11" si="10">SUM(N8:N10)</f>
        <v>10079474044</v>
      </c>
      <c r="O11" s="14">
        <f t="shared" ref="O11" si="11">SUM(O8:O10)</f>
        <v>10079474044</v>
      </c>
      <c r="P11" s="15">
        <f t="shared" si="0"/>
        <v>0.71343955577576446</v>
      </c>
      <c r="Q11" s="15">
        <f t="shared" si="1"/>
        <v>0.71343955577576446</v>
      </c>
      <c r="R11" s="16">
        <f t="shared" si="2"/>
        <v>0.71343955577576446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3223798746.1100001</v>
      </c>
      <c r="L12" s="8">
        <v>134716253.88999999</v>
      </c>
      <c r="M12" s="8">
        <v>3092363913.5900002</v>
      </c>
      <c r="N12" s="8">
        <v>2215338922.0599999</v>
      </c>
      <c r="O12" s="8">
        <v>2215338922.0599999</v>
      </c>
      <c r="P12" s="9">
        <f t="shared" si="0"/>
        <v>0.92075334294770161</v>
      </c>
      <c r="Q12" s="9">
        <f t="shared" si="1"/>
        <v>0.65961858799499185</v>
      </c>
      <c r="R12" s="10">
        <f t="shared" si="2"/>
        <v>0.65961858799499185</v>
      </c>
    </row>
    <row r="13" spans="1:25" ht="36" x14ac:dyDescent="0.35">
      <c r="A13" s="11"/>
      <c r="B13" s="12"/>
      <c r="C13" s="12"/>
      <c r="D13" s="12"/>
      <c r="E13" s="13" t="s">
        <v>60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3223798746.1100001</v>
      </c>
      <c r="L13" s="14">
        <f t="shared" ref="L13" si="17">+L12</f>
        <v>134716253.88999999</v>
      </c>
      <c r="M13" s="14">
        <f t="shared" ref="M13" si="18">+M12</f>
        <v>3092363913.5900002</v>
      </c>
      <c r="N13" s="14">
        <f t="shared" ref="N13" si="19">+N12</f>
        <v>2215338922.0599999</v>
      </c>
      <c r="O13" s="14">
        <f t="shared" ref="O13" si="20">+O12</f>
        <v>2215338922.0599999</v>
      </c>
      <c r="P13" s="15">
        <f t="shared" si="0"/>
        <v>0.92075334294770161</v>
      </c>
      <c r="Q13" s="15">
        <f t="shared" si="1"/>
        <v>0.65961858799499185</v>
      </c>
      <c r="R13" s="16">
        <f t="shared" si="2"/>
        <v>0.65961858799499185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10685610</v>
      </c>
      <c r="N15" s="8">
        <v>10685610</v>
      </c>
      <c r="O15" s="8">
        <v>10685610</v>
      </c>
      <c r="P15" s="9">
        <f t="shared" si="0"/>
        <v>0.12425127906976745</v>
      </c>
      <c r="Q15" s="9">
        <f t="shared" si="1"/>
        <v>0.12425127906976745</v>
      </c>
      <c r="R15" s="10">
        <f t="shared" si="2"/>
        <v>0.12425127906976745</v>
      </c>
    </row>
    <row r="16" spans="1:25" ht="54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10685610</v>
      </c>
      <c r="N16" s="14">
        <f t="shared" ref="N16" si="28">SUM(N14:N15)</f>
        <v>10685610</v>
      </c>
      <c r="O16" s="14">
        <f t="shared" ref="O16" si="29">SUM(O14:O15)</f>
        <v>10685610</v>
      </c>
      <c r="P16" s="15">
        <f t="shared" si="0"/>
        <v>1.2660675355450237E-2</v>
      </c>
      <c r="Q16" s="15">
        <f t="shared" si="1"/>
        <v>1.2660675355450237E-2</v>
      </c>
      <c r="R16" s="16">
        <f t="shared" si="2"/>
        <v>1.2660675355450237E-2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285000</v>
      </c>
      <c r="L17" s="8">
        <v>747300</v>
      </c>
      <c r="M17" s="8">
        <v>285000</v>
      </c>
      <c r="N17" s="8">
        <v>285000</v>
      </c>
      <c r="O17" s="8">
        <v>285000</v>
      </c>
      <c r="P17" s="9">
        <f t="shared" si="0"/>
        <v>0.27608253414705025</v>
      </c>
      <c r="Q17" s="9">
        <f t="shared" si="1"/>
        <v>0.27608253414705025</v>
      </c>
      <c r="R17" s="10">
        <f t="shared" si="2"/>
        <v>0.27608253414705025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285000</v>
      </c>
      <c r="L19" s="14">
        <f t="shared" ref="L19" si="35">+L17+L18</f>
        <v>172658353</v>
      </c>
      <c r="M19" s="14">
        <f t="shared" ref="M19" si="36">+M17+M18</f>
        <v>285000</v>
      </c>
      <c r="N19" s="14">
        <f t="shared" ref="N19" si="37">+N17+N18</f>
        <v>285000</v>
      </c>
      <c r="O19" s="14">
        <f t="shared" ref="O19" si="38">+O17+O18</f>
        <v>285000</v>
      </c>
      <c r="P19" s="15">
        <f t="shared" si="0"/>
        <v>1.6479384437515792E-3</v>
      </c>
      <c r="Q19" s="15">
        <f t="shared" si="1"/>
        <v>1.6479384437515792E-3</v>
      </c>
      <c r="R19" s="16">
        <f t="shared" si="2"/>
        <v>1.6479384437515792E-3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17438083746.110001</v>
      </c>
      <c r="L20" s="14">
        <f t="shared" ref="L20" si="44">+L11+L13+L16+L19</f>
        <v>307374606.88999999</v>
      </c>
      <c r="M20" s="14">
        <f t="shared" ref="M20" si="45">+M11+M13+M16+M19</f>
        <v>13182808567.59</v>
      </c>
      <c r="N20" s="14">
        <f t="shared" ref="N20" si="46">+N11+N13+N16+N19</f>
        <v>12305783576.059999</v>
      </c>
      <c r="O20" s="14">
        <f t="shared" ref="O20" si="47">+O11+O13+O16+O19</f>
        <v>12305783576.059999</v>
      </c>
      <c r="P20" s="15">
        <f t="shared" si="0"/>
        <v>0.71245106271999403</v>
      </c>
      <c r="Q20" s="15">
        <f t="shared" si="1"/>
        <v>0.66505316688892591</v>
      </c>
      <c r="R20" s="16">
        <f t="shared" si="2"/>
        <v>0.66505316688892591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1327862732</v>
      </c>
      <c r="I21" s="8">
        <v>4140761705</v>
      </c>
      <c r="J21" s="8">
        <v>0</v>
      </c>
      <c r="K21" s="8">
        <v>4116739768</v>
      </c>
      <c r="L21" s="8">
        <v>24021937</v>
      </c>
      <c r="M21" s="8">
        <v>4052151057</v>
      </c>
      <c r="N21" s="8">
        <v>2182038115.3800001</v>
      </c>
      <c r="O21" s="8">
        <v>2182038115.3800001</v>
      </c>
      <c r="P21" s="9">
        <f t="shared" si="0"/>
        <v>0.97860039907802421</v>
      </c>
      <c r="Q21" s="9">
        <f t="shared" si="1"/>
        <v>0.52696539207875037</v>
      </c>
      <c r="R21" s="10">
        <f t="shared" si="2"/>
        <v>0.52696539207875037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1260357681</v>
      </c>
      <c r="I22" s="8">
        <v>2666469121</v>
      </c>
      <c r="J22" s="8">
        <v>0</v>
      </c>
      <c r="K22" s="8">
        <v>2568359799</v>
      </c>
      <c r="L22" s="8">
        <v>98109322</v>
      </c>
      <c r="M22" s="8">
        <v>2358037790</v>
      </c>
      <c r="N22" s="8">
        <v>1334525842</v>
      </c>
      <c r="O22" s="8">
        <v>1334525842</v>
      </c>
      <c r="P22" s="9">
        <f t="shared" si="0"/>
        <v>0.88432968206122342</v>
      </c>
      <c r="Q22" s="9">
        <f t="shared" si="1"/>
        <v>0.50048426643677602</v>
      </c>
      <c r="R22" s="10">
        <f t="shared" si="2"/>
        <v>0.50048426643677602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3548409980</v>
      </c>
      <c r="I23" s="8">
        <v>6479979612</v>
      </c>
      <c r="J23" s="8">
        <v>0</v>
      </c>
      <c r="K23" s="8">
        <v>6479979612</v>
      </c>
      <c r="L23" s="8">
        <v>0</v>
      </c>
      <c r="M23" s="8">
        <v>6414316301</v>
      </c>
      <c r="N23" s="8">
        <v>4019874250.1999998</v>
      </c>
      <c r="O23" s="8">
        <v>4019874250.1999998</v>
      </c>
      <c r="P23" s="9">
        <f t="shared" si="0"/>
        <v>0.98986674111159223</v>
      </c>
      <c r="Q23" s="9">
        <f t="shared" si="1"/>
        <v>0.62035291635112011</v>
      </c>
      <c r="R23" s="10">
        <f t="shared" si="2"/>
        <v>0.62035291635112011</v>
      </c>
    </row>
    <row r="24" spans="1:18" ht="108" x14ac:dyDescent="0.35">
      <c r="A24" s="5" t="s">
        <v>32</v>
      </c>
      <c r="B24" s="6" t="s">
        <v>9</v>
      </c>
      <c r="C24" s="6" t="s">
        <v>72</v>
      </c>
      <c r="D24" s="6" t="s">
        <v>11</v>
      </c>
      <c r="E24" s="7" t="s">
        <v>30</v>
      </c>
      <c r="F24" s="8">
        <v>0</v>
      </c>
      <c r="G24" s="8">
        <v>324618794</v>
      </c>
      <c r="H24" s="8">
        <v>0</v>
      </c>
      <c r="I24" s="8">
        <v>324618794</v>
      </c>
      <c r="J24" s="8">
        <v>0</v>
      </c>
      <c r="K24" s="8">
        <v>0</v>
      </c>
      <c r="L24" s="8">
        <v>324618794</v>
      </c>
      <c r="M24" s="8">
        <v>0</v>
      </c>
      <c r="N24" s="8">
        <v>0</v>
      </c>
      <c r="O24" s="8">
        <v>0</v>
      </c>
      <c r="P24" s="9">
        <f>+M24/I24</f>
        <v>0</v>
      </c>
      <c r="Q24" s="9">
        <f>+N24/I24</f>
        <v>0</v>
      </c>
      <c r="R24" s="10">
        <f>+O24/I24</f>
        <v>0</v>
      </c>
    </row>
    <row r="25" spans="1:18" ht="108" x14ac:dyDescent="0.35">
      <c r="A25" s="5" t="s">
        <v>32</v>
      </c>
      <c r="B25" s="6" t="s">
        <v>9</v>
      </c>
      <c r="C25" s="6" t="s">
        <v>73</v>
      </c>
      <c r="D25" s="6" t="s">
        <v>11</v>
      </c>
      <c r="E25" s="7" t="s">
        <v>30</v>
      </c>
      <c r="F25" s="8">
        <v>0</v>
      </c>
      <c r="G25" s="8">
        <v>324618794</v>
      </c>
      <c r="H25" s="8">
        <v>324618794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9" t="e">
        <f>+M25/I25</f>
        <v>#DIV/0!</v>
      </c>
      <c r="Q25" s="9" t="e">
        <f>+N25/I25</f>
        <v>#DIV/0!</v>
      </c>
      <c r="R25" s="10" t="e">
        <f>+O25/I25</f>
        <v>#DIV/0!</v>
      </c>
    </row>
    <row r="26" spans="1:18" ht="108" x14ac:dyDescent="0.35">
      <c r="A26" s="5" t="s">
        <v>33</v>
      </c>
      <c r="B26" s="6" t="s">
        <v>9</v>
      </c>
      <c r="C26" s="6" t="s">
        <v>26</v>
      </c>
      <c r="D26" s="6" t="s">
        <v>11</v>
      </c>
      <c r="E26" s="7" t="s">
        <v>30</v>
      </c>
      <c r="F26" s="8">
        <v>12610000000</v>
      </c>
      <c r="G26" s="8">
        <v>0</v>
      </c>
      <c r="H26" s="8">
        <v>5869883085</v>
      </c>
      <c r="I26" s="8">
        <v>6740116915</v>
      </c>
      <c r="J26" s="8">
        <v>0</v>
      </c>
      <c r="K26" s="8">
        <v>6715034350</v>
      </c>
      <c r="L26" s="8">
        <v>25082565</v>
      </c>
      <c r="M26" s="8">
        <v>6405865919</v>
      </c>
      <c r="N26" s="8">
        <v>3686665683.54</v>
      </c>
      <c r="O26" s="8">
        <v>3686665683.54</v>
      </c>
      <c r="P26" s="9">
        <f t="shared" si="0"/>
        <v>0.9504087243270023</v>
      </c>
      <c r="Q26" s="9">
        <f t="shared" si="1"/>
        <v>0.54697355105745971</v>
      </c>
      <c r="R26" s="10">
        <f t="shared" si="2"/>
        <v>0.54697355105745971</v>
      </c>
    </row>
    <row r="27" spans="1:18" ht="108" x14ac:dyDescent="0.35">
      <c r="A27" s="5" t="s">
        <v>34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7646482108</v>
      </c>
      <c r="G27" s="8">
        <v>0</v>
      </c>
      <c r="H27" s="8">
        <v>2405506438</v>
      </c>
      <c r="I27" s="8">
        <v>5240975670</v>
      </c>
      <c r="J27" s="8">
        <v>0</v>
      </c>
      <c r="K27" s="8">
        <v>5204310437</v>
      </c>
      <c r="L27" s="8">
        <v>36665233</v>
      </c>
      <c r="M27" s="8">
        <v>5121758655</v>
      </c>
      <c r="N27" s="8">
        <v>3327736571.3899999</v>
      </c>
      <c r="O27" s="8">
        <v>3327736571.3899999</v>
      </c>
      <c r="P27" s="9">
        <f t="shared" si="0"/>
        <v>0.97725289669203907</v>
      </c>
      <c r="Q27" s="9">
        <f t="shared" si="1"/>
        <v>0.63494600641601529</v>
      </c>
      <c r="R27" s="10">
        <f t="shared" si="2"/>
        <v>0.63494600641601529</v>
      </c>
    </row>
    <row r="28" spans="1:18" ht="72" x14ac:dyDescent="0.35">
      <c r="A28" s="5" t="s">
        <v>35</v>
      </c>
      <c r="B28" s="6" t="s">
        <v>9</v>
      </c>
      <c r="C28" s="6" t="s">
        <v>26</v>
      </c>
      <c r="D28" s="6" t="s">
        <v>11</v>
      </c>
      <c r="E28" s="7" t="s">
        <v>36</v>
      </c>
      <c r="F28" s="8">
        <v>7903217021</v>
      </c>
      <c r="G28" s="8">
        <v>0</v>
      </c>
      <c r="H28" s="8">
        <v>3612050249</v>
      </c>
      <c r="I28" s="8">
        <v>4291166772</v>
      </c>
      <c r="J28" s="8">
        <v>0</v>
      </c>
      <c r="K28" s="8">
        <v>4278231730</v>
      </c>
      <c r="L28" s="8">
        <v>12935042</v>
      </c>
      <c r="M28" s="8">
        <v>4219121149</v>
      </c>
      <c r="N28" s="8">
        <v>2400423406</v>
      </c>
      <c r="O28" s="8">
        <v>2400423406</v>
      </c>
      <c r="P28" s="9">
        <f t="shared" si="0"/>
        <v>0.98321071474776978</v>
      </c>
      <c r="Q28" s="9">
        <f t="shared" si="1"/>
        <v>0.55938711626470439</v>
      </c>
      <c r="R28" s="10">
        <f t="shared" si="2"/>
        <v>0.55938711626470439</v>
      </c>
    </row>
    <row r="29" spans="1:18" ht="108" x14ac:dyDescent="0.35">
      <c r="A29" s="5" t="s">
        <v>37</v>
      </c>
      <c r="B29" s="6" t="s">
        <v>9</v>
      </c>
      <c r="C29" s="6" t="s">
        <v>26</v>
      </c>
      <c r="D29" s="6" t="s">
        <v>11</v>
      </c>
      <c r="E29" s="7" t="s">
        <v>30</v>
      </c>
      <c r="F29" s="8">
        <v>7695195504</v>
      </c>
      <c r="G29" s="8">
        <v>0</v>
      </c>
      <c r="H29" s="8">
        <v>2975929835</v>
      </c>
      <c r="I29" s="8">
        <v>4719265669</v>
      </c>
      <c r="J29" s="8">
        <v>0</v>
      </c>
      <c r="K29" s="8">
        <v>4698352920</v>
      </c>
      <c r="L29" s="8">
        <v>20912749</v>
      </c>
      <c r="M29" s="8">
        <v>4508658684</v>
      </c>
      <c r="N29" s="8">
        <v>2335765689</v>
      </c>
      <c r="O29" s="8">
        <v>2335765689</v>
      </c>
      <c r="P29" s="9">
        <f t="shared" si="0"/>
        <v>0.95537293304264703</v>
      </c>
      <c r="Q29" s="9">
        <f t="shared" si="1"/>
        <v>0.49494261455616306</v>
      </c>
      <c r="R29" s="10">
        <f t="shared" si="2"/>
        <v>0.49494261455616306</v>
      </c>
    </row>
    <row r="30" spans="1:18" ht="72" x14ac:dyDescent="0.35">
      <c r="A30" s="5" t="s">
        <v>66</v>
      </c>
      <c r="B30" s="6" t="s">
        <v>9</v>
      </c>
      <c r="C30" s="6" t="s">
        <v>26</v>
      </c>
      <c r="D30" s="6" t="s">
        <v>11</v>
      </c>
      <c r="E30" s="7" t="s">
        <v>36</v>
      </c>
      <c r="F30" s="8">
        <v>0</v>
      </c>
      <c r="G30" s="8">
        <v>21000000000</v>
      </c>
      <c r="H30" s="8">
        <v>0</v>
      </c>
      <c r="I30" s="8">
        <v>21000000000</v>
      </c>
      <c r="J30" s="8">
        <v>0</v>
      </c>
      <c r="K30" s="8">
        <v>21000000000</v>
      </c>
      <c r="L30" s="8">
        <v>0</v>
      </c>
      <c r="M30" s="8">
        <v>21000000000</v>
      </c>
      <c r="N30" s="8">
        <v>21000000000</v>
      </c>
      <c r="O30" s="8">
        <v>21000000000</v>
      </c>
      <c r="P30" s="9">
        <f>+M30/I30</f>
        <v>1</v>
      </c>
      <c r="Q30" s="9">
        <f>+N30/I30</f>
        <v>1</v>
      </c>
      <c r="R30" s="10">
        <f>+O30/I30</f>
        <v>1</v>
      </c>
    </row>
    <row r="31" spans="1:18" ht="108" x14ac:dyDescent="0.35">
      <c r="A31" s="5" t="s">
        <v>38</v>
      </c>
      <c r="B31" s="6" t="s">
        <v>9</v>
      </c>
      <c r="C31" s="6" t="s">
        <v>26</v>
      </c>
      <c r="D31" s="6" t="s">
        <v>11</v>
      </c>
      <c r="E31" s="7" t="s">
        <v>39</v>
      </c>
      <c r="F31" s="8">
        <v>5626864721</v>
      </c>
      <c r="G31" s="8">
        <v>0</v>
      </c>
      <c r="H31" s="8">
        <v>0</v>
      </c>
      <c r="I31" s="8">
        <v>5626864721</v>
      </c>
      <c r="J31" s="8">
        <v>0</v>
      </c>
      <c r="K31" s="8">
        <v>5486900261.0200005</v>
      </c>
      <c r="L31" s="8">
        <v>139964459.97999999</v>
      </c>
      <c r="M31" s="8">
        <v>4870209517.0200005</v>
      </c>
      <c r="N31" s="8">
        <v>2770096430.5300002</v>
      </c>
      <c r="O31" s="8">
        <v>2770096430.5300002</v>
      </c>
      <c r="P31" s="9">
        <f t="shared" si="0"/>
        <v>0.86552809752896853</v>
      </c>
      <c r="Q31" s="9">
        <f t="shared" si="1"/>
        <v>0.49229838780231094</v>
      </c>
      <c r="R31" s="10">
        <f t="shared" si="2"/>
        <v>0.49229838780231094</v>
      </c>
    </row>
    <row r="32" spans="1:18" x14ac:dyDescent="0.35">
      <c r="A32" s="11"/>
      <c r="B32" s="12"/>
      <c r="C32" s="12"/>
      <c r="D32" s="12"/>
      <c r="E32" s="13" t="s">
        <v>61</v>
      </c>
      <c r="F32" s="14">
        <f>SUM(F21:F31)</f>
        <v>60905600185</v>
      </c>
      <c r="G32" s="14">
        <f>SUM(G21:G31)</f>
        <v>21649237588</v>
      </c>
      <c r="H32" s="14">
        <f>SUM(H21:H31)</f>
        <v>21324618794</v>
      </c>
      <c r="I32" s="14">
        <f>SUM(I21:I31)</f>
        <v>61230218979</v>
      </c>
      <c r="J32" s="14">
        <f>SUM(J21:J31)</f>
        <v>0</v>
      </c>
      <c r="K32" s="14">
        <f>SUM(K21:K31)</f>
        <v>60547908877.020004</v>
      </c>
      <c r="L32" s="14">
        <f>SUM(L21:L31)</f>
        <v>682310101.98000002</v>
      </c>
      <c r="M32" s="14">
        <f>SUM(M21:M31)</f>
        <v>58950119072.020004</v>
      </c>
      <c r="N32" s="14">
        <f>SUM(N21:N31)</f>
        <v>43057125988.039993</v>
      </c>
      <c r="O32" s="14">
        <f>SUM(O21:O31)</f>
        <v>43057125988.039993</v>
      </c>
      <c r="P32" s="15">
        <f t="shared" si="0"/>
        <v>0.96276185280732052</v>
      </c>
      <c r="Q32" s="15">
        <f t="shared" si="1"/>
        <v>0.70320058797776319</v>
      </c>
      <c r="R32" s="16">
        <f t="shared" si="2"/>
        <v>0.70320058797776319</v>
      </c>
    </row>
    <row r="33" spans="1:18" ht="36" x14ac:dyDescent="0.35">
      <c r="A33" s="17"/>
      <c r="B33" s="18"/>
      <c r="C33" s="18"/>
      <c r="D33" s="18"/>
      <c r="E33" s="19" t="s">
        <v>62</v>
      </c>
      <c r="F33" s="20">
        <f>+F20+F32</f>
        <v>79409058538</v>
      </c>
      <c r="G33" s="20">
        <f>+G20+G32</f>
        <v>21649237588</v>
      </c>
      <c r="H33" s="20">
        <f>+H20+H32</f>
        <v>21324618794</v>
      </c>
      <c r="I33" s="20">
        <f>+I20+I32</f>
        <v>79733677332</v>
      </c>
      <c r="J33" s="20">
        <f>+J20+J32</f>
        <v>758000000</v>
      </c>
      <c r="K33" s="20">
        <f>+K20+K32</f>
        <v>77985992623.130005</v>
      </c>
      <c r="L33" s="20">
        <f>+L20+L32</f>
        <v>989684708.87</v>
      </c>
      <c r="M33" s="20">
        <f>+M20+M32</f>
        <v>72132927639.610001</v>
      </c>
      <c r="N33" s="20">
        <f>+N20+N32</f>
        <v>55362909564.099991</v>
      </c>
      <c r="O33" s="20">
        <f>+O20+O32</f>
        <v>55362909564.099991</v>
      </c>
      <c r="P33" s="21">
        <f t="shared" si="0"/>
        <v>0.90467328302516981</v>
      </c>
      <c r="Q33" s="21">
        <f t="shared" si="1"/>
        <v>0.6943478767895841</v>
      </c>
      <c r="R33" s="22">
        <f t="shared" si="2"/>
        <v>0.6943478767895841</v>
      </c>
    </row>
    <row r="35" spans="1:18" x14ac:dyDescent="0.35">
      <c r="A35" s="2" t="s">
        <v>63</v>
      </c>
    </row>
    <row r="36" spans="1:18" x14ac:dyDescent="0.35">
      <c r="A36" s="2" t="s">
        <v>64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O20"/>
  <sheetViews>
    <sheetView showGridLines="0" topLeftCell="C1" zoomScale="85" zoomScaleNormal="85" workbookViewId="0">
      <selection activeCell="K8" sqref="K8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10" width="25.7109375" style="1" customWidth="1"/>
    <col min="11" max="11" width="14.7109375" style="1" customWidth="1"/>
    <col min="12" max="12" width="14.28515625" style="1" customWidth="1"/>
    <col min="13" max="16384" width="11.42578125" style="1"/>
  </cols>
  <sheetData>
    <row r="1" spans="1:15" x14ac:dyDescent="0.3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2"/>
      <c r="O1" s="2"/>
    </row>
    <row r="2" spans="1:15" x14ac:dyDescent="0.35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  <c r="N2" s="2"/>
      <c r="O2" s="2"/>
    </row>
    <row r="3" spans="1:15" ht="18" customHeight="1" x14ac:dyDescent="0.35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4"/>
      <c r="N3" s="4"/>
      <c r="O3" s="4"/>
    </row>
    <row r="4" spans="1:15" ht="18" customHeight="1" x14ac:dyDescent="0.35">
      <c r="A4" s="35" t="s">
        <v>51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"/>
      <c r="N4" s="4"/>
      <c r="O4" s="4"/>
    </row>
    <row r="6" spans="1:15" s="33" customFormat="1" ht="54" x14ac:dyDescent="0.25">
      <c r="A6" s="29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67</v>
      </c>
      <c r="G6" s="31" t="s">
        <v>69</v>
      </c>
      <c r="H6" s="31" t="s">
        <v>68</v>
      </c>
      <c r="I6" s="30" t="s">
        <v>6</v>
      </c>
      <c r="J6" s="30" t="s">
        <v>7</v>
      </c>
      <c r="K6" s="30" t="s">
        <v>43</v>
      </c>
      <c r="L6" s="32" t="s">
        <v>42</v>
      </c>
    </row>
    <row r="7" spans="1:15" s="2" customFormat="1" ht="36" x14ac:dyDescent="0.35">
      <c r="A7" s="26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435293.94</v>
      </c>
      <c r="H7" s="8">
        <f>+Reservapresupuestal[[#This Row],[VALOR CONSTITUIDO]]-Reservapresupuestal[[#This Row],[VALOR REDUCCIÓN RESERVA PRESUPUESTAL]]</f>
        <v>93495230.689999998</v>
      </c>
      <c r="I7" s="8">
        <v>86795762.349999994</v>
      </c>
      <c r="J7" s="8">
        <v>86725394.349999994</v>
      </c>
      <c r="K7" s="23">
        <f>+Reservapresupuestal[[#This Row],[OBLIGACION]]/Reservapresupuestal[[#This Row],[VALOR ACTUAL RESERVA PRESUPUESTAL]]</f>
        <v>0.9283442771298861</v>
      </c>
      <c r="L7" s="23">
        <f>+Reservapresupuestal[[#This Row],[PAGOS]]/Reservapresupuestal[[#This Row],[VALOR ACTUAL RESERVA PRESUPUESTAL]]</f>
        <v>0.92759163980838133</v>
      </c>
    </row>
    <row r="8" spans="1:15" ht="36" x14ac:dyDescent="0.35">
      <c r="A8" s="26"/>
      <c r="B8" s="6"/>
      <c r="C8" s="6"/>
      <c r="D8" s="6"/>
      <c r="E8" s="13" t="s">
        <v>60</v>
      </c>
      <c r="F8" s="14">
        <f>+F7</f>
        <v>93930524.629999995</v>
      </c>
      <c r="G8" s="14">
        <f>+G7</f>
        <v>435293.94</v>
      </c>
      <c r="H8" s="14">
        <f>+Reservapresupuestal[[#This Row],[VALOR CONSTITUIDO]]-Reservapresupuestal[[#This Row],[VALOR REDUCCIÓN RESERVA PRESUPUESTAL]]</f>
        <v>93495230.689999998</v>
      </c>
      <c r="I8" s="14">
        <f t="shared" ref="I8:I9" si="0">+I7</f>
        <v>86795762.349999994</v>
      </c>
      <c r="J8" s="14">
        <f t="shared" ref="J8:J9" si="1">+J7</f>
        <v>86725394.349999994</v>
      </c>
      <c r="K8" s="15">
        <f>+Reservapresupuestal[[#This Row],[OBLIGACION]]/Reservapresupuestal[[#This Row],[VALOR ACTUAL RESERVA PRESUPUESTAL]]</f>
        <v>0.9283442771298861</v>
      </c>
      <c r="L8" s="15">
        <f>+Reservapresupuestal[[#This Row],[PAGOS]]/Reservapresupuestal[[#This Row],[VALOR ACTUAL RESERVA PRESUPUESTAL]]</f>
        <v>0.92759163980838133</v>
      </c>
    </row>
    <row r="9" spans="1:15" s="2" customFormat="1" x14ac:dyDescent="0.35">
      <c r="A9" s="27"/>
      <c r="B9" s="12"/>
      <c r="C9" s="12"/>
      <c r="D9" s="12"/>
      <c r="E9" s="13" t="s">
        <v>46</v>
      </c>
      <c r="F9" s="14">
        <f>+F8</f>
        <v>93930524.629999995</v>
      </c>
      <c r="G9" s="14">
        <f>+G8</f>
        <v>435293.94</v>
      </c>
      <c r="H9" s="14">
        <f>+Reservapresupuestal[[#This Row],[VALOR CONSTITUIDO]]-Reservapresupuestal[[#This Row],[VALOR REDUCCIÓN RESERVA PRESUPUESTAL]]</f>
        <v>93495230.689999998</v>
      </c>
      <c r="I9" s="14">
        <f t="shared" si="0"/>
        <v>86795762.349999994</v>
      </c>
      <c r="J9" s="14">
        <f t="shared" si="1"/>
        <v>86725394.349999994</v>
      </c>
      <c r="K9" s="24">
        <f>+Reservapresupuestal[[#This Row],[OBLIGACION]]/Reservapresupuestal[[#This Row],[VALOR ACTUAL RESERVA PRESUPUESTAL]]</f>
        <v>0.9283442771298861</v>
      </c>
      <c r="L9" s="24">
        <f>+Reservapresupuestal[[#This Row],[PAGOS]]/Reservapresupuestal[[#This Row],[VALOR ACTUAL RESERVA PRESUPUESTAL]]</f>
        <v>0.92759163980838133</v>
      </c>
    </row>
    <row r="10" spans="1:15" ht="108" x14ac:dyDescent="0.35">
      <c r="A10" s="26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0.01</v>
      </c>
      <c r="H10" s="8">
        <f>+Reservapresupuestal[[#This Row],[VALOR CONSTITUIDO]]-Reservapresupuestal[[#This Row],[VALOR REDUCCIÓN RESERVA PRESUPUESTAL]]</f>
        <v>231656150</v>
      </c>
      <c r="I10" s="8">
        <v>231377843</v>
      </c>
      <c r="J10" s="8">
        <v>231377843</v>
      </c>
      <c r="K10" s="9">
        <f>+Reservapresupuestal[[#This Row],[OBLIGACION]]/Reservapresupuestal[[#This Row],[VALOR ACTUAL RESERVA PRESUPUESTAL]]</f>
        <v>0.99879862028269051</v>
      </c>
      <c r="L10" s="9">
        <f>+Reservapresupuestal[[#This Row],[PAGOS]]/Reservapresupuestal[[#This Row],[VALOR ACTUAL RESERVA PRESUPUESTAL]]</f>
        <v>0.99879862028269051</v>
      </c>
    </row>
    <row r="11" spans="1:15" ht="108" x14ac:dyDescent="0.35">
      <c r="A11" s="26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147902390.25999999</v>
      </c>
      <c r="H11" s="8">
        <f>+Reservapresupuestal[[#This Row],[VALOR CONSTITUIDO]]-Reservapresupuestal[[#This Row],[VALOR REDUCCIÓN RESERVA PRESUPUESTAL]]</f>
        <v>409752115.99000001</v>
      </c>
      <c r="I11" s="8">
        <v>363860105.99000001</v>
      </c>
      <c r="J11" s="8">
        <v>363860105.99000001</v>
      </c>
      <c r="K11" s="23">
        <f>+Reservapresupuestal[[#This Row],[OBLIGACION]]/Reservapresupuestal[[#This Row],[VALOR ACTUAL RESERVA PRESUPUESTAL]]</f>
        <v>0.88800055397122102</v>
      </c>
      <c r="L11" s="23">
        <f>+Reservapresupuestal[[#This Row],[PAGOS]]/Reservapresupuestal[[#This Row],[VALOR ACTUAL RESERVA PRESUPUESTAL]]</f>
        <v>0.88800055397122102</v>
      </c>
    </row>
    <row r="12" spans="1:15" ht="108" x14ac:dyDescent="0.35">
      <c r="A12" s="26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1052300.1200000001</v>
      </c>
      <c r="H12" s="8">
        <f>+Reservapresupuestal[[#This Row],[VALOR CONSTITUIDO]]-Reservapresupuestal[[#This Row],[VALOR REDUCCIÓN RESERVA PRESUPUESTAL]]</f>
        <v>26773916.989999998</v>
      </c>
      <c r="I12" s="8">
        <v>26447289.989999998</v>
      </c>
      <c r="J12" s="8">
        <v>26447289.989999998</v>
      </c>
      <c r="K12" s="9">
        <f>+Reservapresupuestal[[#This Row],[OBLIGACION]]/Reservapresupuestal[[#This Row],[VALOR ACTUAL RESERVA PRESUPUESTAL]]</f>
        <v>0.98780055230163022</v>
      </c>
      <c r="L12" s="9">
        <f>+Reservapresupuestal[[#This Row],[PAGOS]]/Reservapresupuestal[[#This Row],[VALOR ACTUAL RESERVA PRESUPUESTAL]]</f>
        <v>0.98780055230163022</v>
      </c>
    </row>
    <row r="13" spans="1:15" ht="108" x14ac:dyDescent="0.35">
      <c r="A13" s="26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67318106.450000003</v>
      </c>
      <c r="H13" s="8">
        <f>+Reservapresupuestal[[#This Row],[VALOR CONSTITUIDO]]-Reservapresupuestal[[#This Row],[VALOR REDUCCIÓN RESERVA PRESUPUESTAL]]</f>
        <v>907005938</v>
      </c>
      <c r="I13" s="8">
        <v>880875112</v>
      </c>
      <c r="J13" s="8">
        <v>880875112</v>
      </c>
      <c r="K13" s="23">
        <f>+Reservapresupuestal[[#This Row],[OBLIGACION]]/Reservapresupuestal[[#This Row],[VALOR ACTUAL RESERVA PRESUPUESTAL]]</f>
        <v>0.97119001661927373</v>
      </c>
      <c r="L13" s="23">
        <f>+Reservapresupuestal[[#This Row],[PAGOS]]/Reservapresupuestal[[#This Row],[VALOR ACTUAL RESERVA PRESUPUESTAL]]</f>
        <v>0.97119001661927373</v>
      </c>
    </row>
    <row r="14" spans="1:15" ht="108" x14ac:dyDescent="0.35">
      <c r="A14" s="26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392856693.01999998</v>
      </c>
      <c r="G14" s="8">
        <v>3781568.02</v>
      </c>
      <c r="H14" s="8">
        <f>+Reservapresupuestal[[#This Row],[VALOR CONSTITUIDO]]-Reservapresupuestal[[#This Row],[VALOR REDUCCIÓN RESERVA PRESUPUESTAL]]</f>
        <v>389075125</v>
      </c>
      <c r="I14" s="8">
        <v>384790655</v>
      </c>
      <c r="J14" s="8">
        <v>384790655</v>
      </c>
      <c r="K14" s="9">
        <f>+Reservapresupuestal[[#This Row],[OBLIGACION]]/Reservapresupuestal[[#This Row],[VALOR ACTUAL RESERVA PRESUPUESTAL]]</f>
        <v>0.98898806496560276</v>
      </c>
      <c r="L14" s="9">
        <f>+Reservapresupuestal[[#This Row],[PAGOS]]/Reservapresupuestal[[#This Row],[VALOR ACTUAL RESERVA PRESUPUESTAL]]</f>
        <v>0.98898806496560276</v>
      </c>
    </row>
    <row r="15" spans="1:15" ht="90" x14ac:dyDescent="0.35">
      <c r="A15" s="26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0</v>
      </c>
      <c r="H15" s="8">
        <f>+Reservapresupuestal[[#This Row],[VALOR CONSTITUIDO]]-Reservapresupuestal[[#This Row],[VALOR REDUCCIÓN RESERVA PRESUPUESTAL]]</f>
        <v>420249915.23000002</v>
      </c>
      <c r="I15" s="8">
        <v>396250894</v>
      </c>
      <c r="J15" s="8">
        <v>396250894</v>
      </c>
      <c r="K15" s="23">
        <f>+Reservapresupuestal[[#This Row],[OBLIGACION]]/Reservapresupuestal[[#This Row],[VALOR ACTUAL RESERVA PRESUPUESTAL]]</f>
        <v>0.94289345372772881</v>
      </c>
      <c r="L15" s="23">
        <f>+Reservapresupuestal[[#This Row],[PAGOS]]/Reservapresupuestal[[#This Row],[VALOR ACTUAL RESERVA PRESUPUESTAL]]</f>
        <v>0.94289345372772881</v>
      </c>
    </row>
    <row r="16" spans="1:15" s="2" customFormat="1" x14ac:dyDescent="0.35">
      <c r="A16" s="28"/>
      <c r="B16" s="12"/>
      <c r="C16" s="12"/>
      <c r="D16" s="12"/>
      <c r="E16" s="13" t="s">
        <v>45</v>
      </c>
      <c r="F16" s="14">
        <f>SUM(F10:F15)</f>
        <v>2604567526.0700002</v>
      </c>
      <c r="G16" s="14">
        <f>SUM(G10:G15)</f>
        <v>220054364.85999998</v>
      </c>
      <c r="H16" s="14">
        <f>+Reservapresupuestal[[#This Row],[VALOR CONSTITUIDO]]-Reservapresupuestal[[#This Row],[VALOR REDUCCIÓN RESERVA PRESUPUESTAL]]</f>
        <v>2384513161.21</v>
      </c>
      <c r="I16" s="14">
        <f t="shared" ref="I16" si="2">SUM(I10:I15)</f>
        <v>2283601899.98</v>
      </c>
      <c r="J16" s="14">
        <f t="shared" ref="J16" si="3">SUM(J10:J15)</f>
        <v>2283601899.98</v>
      </c>
      <c r="K16" s="15">
        <f>+Reservapresupuestal[[#This Row],[OBLIGACION]]/Reservapresupuestal[[#This Row],[VALOR ACTUAL RESERVA PRESUPUESTAL]]</f>
        <v>0.95768056017824887</v>
      </c>
      <c r="L16" s="15">
        <f>+Reservapresupuestal[[#This Row],[PAGOS]]/Reservapresupuestal[[#This Row],[VALOR ACTUAL RESERVA PRESUPUESTAL]]</f>
        <v>0.95768056017824887</v>
      </c>
    </row>
    <row r="17" spans="1:12" s="2" customFormat="1" ht="36" x14ac:dyDescent="0.35">
      <c r="A17" s="18"/>
      <c r="B17" s="18"/>
      <c r="C17" s="18"/>
      <c r="D17" s="18"/>
      <c r="E17" s="19" t="s">
        <v>65</v>
      </c>
      <c r="F17" s="20">
        <f>+F9+F16</f>
        <v>2698498050.7000003</v>
      </c>
      <c r="G17" s="20">
        <f>+G9+G16</f>
        <v>220489658.79999998</v>
      </c>
      <c r="H17" s="20">
        <f>+Reservapresupuestal[[#This Row],[VALOR CONSTITUIDO]]-Reservapresupuestal[[#This Row],[VALOR REDUCCIÓN RESERVA PRESUPUESTAL]]</f>
        <v>2478008391.9000001</v>
      </c>
      <c r="I17" s="20">
        <f t="shared" ref="I17" si="4">+I9+I16</f>
        <v>2370397662.3299999</v>
      </c>
      <c r="J17" s="20">
        <f t="shared" ref="J17" si="5">+J9+J16</f>
        <v>2370327294.3299999</v>
      </c>
      <c r="K17" s="25">
        <f>+Reservapresupuestal[[#This Row],[OBLIGACION]]/Reservapresupuestal[[#This Row],[VALOR ACTUAL RESERVA PRESUPUESTAL]]</f>
        <v>0.95657370252588603</v>
      </c>
      <c r="L17" s="25">
        <f>+Reservapresupuestal[[#This Row],[PAGOS]]/Reservapresupuestal[[#This Row],[VALOR ACTUAL RESERVA PRESUPUESTAL]]</f>
        <v>0.95654530552762318</v>
      </c>
    </row>
    <row r="19" spans="1:12" x14ac:dyDescent="0.35">
      <c r="A19" s="2" t="s">
        <v>63</v>
      </c>
    </row>
    <row r="20" spans="1:12" x14ac:dyDescent="0.35">
      <c r="A20" s="2" t="s">
        <v>64</v>
      </c>
    </row>
  </sheetData>
  <mergeCells count="4">
    <mergeCell ref="A1:L1"/>
    <mergeCell ref="A2:L2"/>
    <mergeCell ref="A3:L3"/>
    <mergeCell ref="A4:L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2025-10-03T00:30:47Z</dcterms:modified>
</cp:coreProperties>
</file>