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o\Downloads\"/>
    </mc:Choice>
  </mc:AlternateContent>
  <xr:revisionPtr revIDLastSave="0" documentId="13_ncr:1_{0A5FF089-CC58-4344-9B3A-3780FC1A8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  <c r="Q10" i="1"/>
  <c r="P10" i="1"/>
  <c r="R9" i="1"/>
  <c r="Q9" i="1"/>
  <c r="P9" i="1"/>
  <c r="R8" i="1"/>
  <c r="Q8" i="1"/>
  <c r="P8" i="1"/>
  <c r="H22" i="6" l="1"/>
  <c r="G22" i="6"/>
  <c r="H20" i="6"/>
  <c r="H19" i="6"/>
  <c r="H18" i="6"/>
  <c r="H17" i="6"/>
  <c r="H16" i="6"/>
  <c r="H15" i="6"/>
  <c r="H14" i="6"/>
  <c r="H13" i="6"/>
  <c r="H12" i="6"/>
  <c r="J21" i="6"/>
  <c r="J22" i="6" s="1"/>
  <c r="I21" i="6"/>
  <c r="H21" i="6"/>
  <c r="G21" i="6"/>
  <c r="H9" i="6"/>
  <c r="J8" i="6"/>
  <c r="J11" i="6" s="1"/>
  <c r="I8" i="6"/>
  <c r="H8" i="6"/>
  <c r="H7" i="6"/>
  <c r="F21" i="6"/>
  <c r="J10" i="6"/>
  <c r="I10" i="6"/>
  <c r="G10" i="6"/>
  <c r="F10" i="6"/>
  <c r="O16" i="1"/>
  <c r="N16" i="1"/>
  <c r="M16" i="1"/>
  <c r="K16" i="1"/>
  <c r="J16" i="1"/>
  <c r="H16" i="1"/>
  <c r="G16" i="1"/>
  <c r="F16" i="1"/>
  <c r="H11" i="1"/>
  <c r="G11" i="1"/>
  <c r="H10" i="6" l="1"/>
  <c r="L9" i="6"/>
  <c r="K9" i="6"/>
  <c r="H11" i="6"/>
  <c r="I28" i="1"/>
  <c r="P28" i="1" s="1"/>
  <c r="I27" i="1"/>
  <c r="Q27" i="1" s="1"/>
  <c r="I26" i="1"/>
  <c r="R26" i="1" s="1"/>
  <c r="I25" i="1"/>
  <c r="R25" i="1" s="1"/>
  <c r="I24" i="1"/>
  <c r="Q24" i="1" s="1"/>
  <c r="I23" i="1"/>
  <c r="Q23" i="1" s="1"/>
  <c r="I22" i="1"/>
  <c r="Q22" i="1" s="1"/>
  <c r="I21" i="1"/>
  <c r="P21" i="1" s="1"/>
  <c r="I18" i="1"/>
  <c r="R18" i="1" s="1"/>
  <c r="I17" i="1"/>
  <c r="I15" i="1"/>
  <c r="R15" i="1" s="1"/>
  <c r="I14" i="1"/>
  <c r="L14" i="1" s="1"/>
  <c r="I12" i="1"/>
  <c r="P12" i="1" s="1"/>
  <c r="I9" i="1"/>
  <c r="I10" i="1"/>
  <c r="I8" i="1"/>
  <c r="L7" i="6"/>
  <c r="G8" i="6"/>
  <c r="G11" i="6" s="1"/>
  <c r="I11" i="6"/>
  <c r="I22" i="6" s="1"/>
  <c r="O29" i="1"/>
  <c r="N29" i="1"/>
  <c r="M29" i="1"/>
  <c r="K29" i="1"/>
  <c r="J29" i="1"/>
  <c r="H29" i="1"/>
  <c r="G29" i="1"/>
  <c r="F29" i="1"/>
  <c r="O19" i="1"/>
  <c r="N19" i="1"/>
  <c r="M19" i="1"/>
  <c r="K19" i="1"/>
  <c r="J19" i="1"/>
  <c r="H19" i="1"/>
  <c r="G19" i="1"/>
  <c r="F19" i="1"/>
  <c r="O13" i="1"/>
  <c r="N13" i="1"/>
  <c r="M13" i="1"/>
  <c r="K13" i="1"/>
  <c r="J13" i="1"/>
  <c r="F13" i="1"/>
  <c r="O11" i="1"/>
  <c r="N11" i="1"/>
  <c r="M11" i="1"/>
  <c r="K11" i="1"/>
  <c r="J11" i="1"/>
  <c r="F11" i="1"/>
  <c r="F8" i="6"/>
  <c r="F11" i="6" s="1"/>
  <c r="F22" i="6" s="1"/>
  <c r="K13" i="6" l="1"/>
  <c r="L10" i="6"/>
  <c r="K10" i="6"/>
  <c r="L8" i="6"/>
  <c r="I19" i="1"/>
  <c r="P19" i="1" s="1"/>
  <c r="L15" i="1"/>
  <c r="L21" i="1"/>
  <c r="L18" i="1"/>
  <c r="L16" i="1"/>
  <c r="P25" i="1"/>
  <c r="P23" i="1"/>
  <c r="L22" i="1"/>
  <c r="R14" i="1"/>
  <c r="I16" i="1"/>
  <c r="R16" i="1" s="1"/>
  <c r="I11" i="1"/>
  <c r="P11" i="1" s="1"/>
  <c r="K7" i="6"/>
  <c r="K12" i="6"/>
  <c r="L24" i="1"/>
  <c r="R24" i="1"/>
  <c r="Q25" i="1"/>
  <c r="L12" i="1"/>
  <c r="L13" i="1" s="1"/>
  <c r="L8" i="1"/>
  <c r="L9" i="1"/>
  <c r="L25" i="1"/>
  <c r="L17" i="1"/>
  <c r="Q26" i="1"/>
  <c r="Q21" i="1"/>
  <c r="L26" i="1"/>
  <c r="L23" i="1"/>
  <c r="P18" i="1"/>
  <c r="P27" i="1"/>
  <c r="L27" i="1"/>
  <c r="R28" i="1"/>
  <c r="Q28" i="1"/>
  <c r="P17" i="1"/>
  <c r="R27" i="1"/>
  <c r="L28" i="1"/>
  <c r="L10" i="1"/>
  <c r="Q18" i="1"/>
  <c r="R12" i="1"/>
  <c r="P15" i="1"/>
  <c r="Q17" i="1"/>
  <c r="Q15" i="1"/>
  <c r="Q12" i="1"/>
  <c r="I13" i="1"/>
  <c r="Q13" i="1" s="1"/>
  <c r="R21" i="1"/>
  <c r="R17" i="1"/>
  <c r="P26" i="1"/>
  <c r="P14" i="1"/>
  <c r="Q14" i="1"/>
  <c r="R23" i="1"/>
  <c r="R22" i="1"/>
  <c r="P24" i="1"/>
  <c r="P22" i="1"/>
  <c r="I29" i="1"/>
  <c r="P29" i="1" s="1"/>
  <c r="K8" i="6"/>
  <c r="F20" i="1"/>
  <c r="F30" i="1" s="1"/>
  <c r="G20" i="1"/>
  <c r="G30" i="1" s="1"/>
  <c r="J20" i="1"/>
  <c r="J30" i="1" s="1"/>
  <c r="K20" i="1"/>
  <c r="K30" i="1" s="1"/>
  <c r="N20" i="1"/>
  <c r="O20" i="1"/>
  <c r="H20" i="1"/>
  <c r="H30" i="1" s="1"/>
  <c r="P16" i="1"/>
  <c r="M20" i="1"/>
  <c r="K15" i="6" l="1"/>
  <c r="L15" i="6"/>
  <c r="L13" i="6"/>
  <c r="L12" i="6"/>
  <c r="Q19" i="1"/>
  <c r="R19" i="1"/>
  <c r="L19" i="1"/>
  <c r="L11" i="6"/>
  <c r="K11" i="6"/>
  <c r="R29" i="1"/>
  <c r="Q29" i="1"/>
  <c r="Q16" i="1"/>
  <c r="L11" i="1"/>
  <c r="L29" i="1"/>
  <c r="P13" i="1"/>
  <c r="R11" i="1"/>
  <c r="Q11" i="1"/>
  <c r="I20" i="1"/>
  <c r="I30" i="1" s="1"/>
  <c r="R13" i="1"/>
  <c r="O30" i="1"/>
  <c r="N30" i="1"/>
  <c r="M30" i="1"/>
  <c r="L19" i="6" l="1"/>
  <c r="K19" i="6"/>
  <c r="L18" i="6"/>
  <c r="K18" i="6"/>
  <c r="L14" i="6"/>
  <c r="K14" i="6"/>
  <c r="K16" i="6"/>
  <c r="L16" i="6"/>
  <c r="Q20" i="1"/>
  <c r="L20" i="1"/>
  <c r="L30" i="1" s="1"/>
  <c r="P30" i="1"/>
  <c r="P20" i="1"/>
  <c r="Q30" i="1"/>
  <c r="R30" i="1"/>
  <c r="R20" i="1"/>
  <c r="K21" i="6" l="1"/>
  <c r="L21" i="6"/>
  <c r="K17" i="6"/>
  <c r="L17" i="6"/>
  <c r="L20" i="6"/>
  <c r="K20" i="6"/>
  <c r="L22" i="6" l="1"/>
  <c r="K22" i="6"/>
</calcChain>
</file>

<file path=xl/sharedStrings.xml><?xml version="1.0" encoding="utf-8"?>
<sst xmlns="http://schemas.openxmlformats.org/spreadsheetml/2006/main" count="181" uniqueCount="74">
  <si>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</si>
  <si>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</si>
  <si>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</si>
  <si>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</si>
  <si>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</si>
  <si>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</si>
  <si>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</si>
  <si>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</si>
  <si>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</si>
  <si>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</si>
  <si>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</si>
  <si>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</si>
  <si>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</si>
  <si>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</si>
  <si>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</si>
  <si>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</si>
  <si>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</si>
  <si>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</si>
  <si>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</si>
  <si>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</si>
  <si>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</si>
  <si>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</si>
  <si>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</si>
  <si>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</si>
  <si>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</si>
  <si>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</si>
  <si>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</si>
  <si>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</si>
  <si>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</si>
  <si>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</si>
  <si>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</si>
  <si>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</si>
  <si>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</si>
  <si>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</si>
  <si>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</si>
  <si>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</si>
  <si>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</si>
  <si>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</si>
  <si>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</si>
  <si>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</si>
  <si>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</si>
  <si>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</si>
  <si>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</si>
  <si>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</si>
  <si>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</si>
  <si>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</si>
  <si>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</si>
  <si>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</si>
  <si>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</si>
  <si>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</si>
  <si>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</si>
  <si>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</si>
  <si>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</si>
  <si>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</si>
  <si>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</si>
  <si>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</si>
  <si>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</si>
  <si>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</si>
  <si>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</si>
  <si>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</si>
  <si>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</si>
  <si>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</si>
  <si>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</si>
  <si>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</si>
  <si>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</si>
  <si>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</si>
  <si>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</si>
  <si>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VALOR CONSTITUIDO</t>
  </si>
  <si>
    <t>VALOR ACTUAL RESERVA PRESUPUESTAL</t>
  </si>
  <si>
    <t>VALOR REDUCCIÓN RESERVA PRESUPUESTAL</t>
  </si>
  <si>
    <t>A-03-10</t>
  </si>
  <si>
    <t>SENTENCIAS Y CONCILIACIONES</t>
  </si>
  <si>
    <t>EJECUCION PRESUPUESTO DE GASTOS A 31 DE ENERO DE 2026</t>
  </si>
  <si>
    <t>EJECUCION RESERVA PRESUPUESTAL A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</si>
</sst>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9" fontId="4" fillId="0" borderId="0" xfId="2" applyFont="1"/>
    <xf numFmtId="0" fontId="4" fillId="0" borderId="1" xfId="0" applyFont="1" applyBorder="1" applyAlignment="1">
      <alignment vertical="center" wrapText="1" readingOrder="1"/>
    </xf>
    <xf numFmtId="164" fontId="4" fillId="0" borderId="1" xfId="0" applyNumberFormat="1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1" totalsRowCount="1" headerRowDxfId="54" dataDxfId="53">
  <autoFilter ref="A7:R30" xr:uid="{667623FA-346B-4818-AF0E-991E20024AA5}"/>
  <tableColumns count="18">
    <tableColumn id="1" xr3:uid="{0F918B8E-976B-4CC0-849A-1D762193C2A8}" name="RUBRO" dataDxfId="52" totalsRowDxfId="17"/>
    <tableColumn id="2" xr3:uid="{68874222-ADB0-4016-BDEA-FDDE0CFDA84A}" name="FUENTE" dataDxfId="51" totalsRowDxfId="16"/>
    <tableColumn id="3" xr3:uid="{2A598904-DB77-4FB4-BC99-3EF40481B0D5}" name="RECURSO" dataDxfId="50" totalsRowDxfId="15"/>
    <tableColumn id="4" xr3:uid="{5230E8F2-F049-4A1F-816B-6C8129BDE1EB}" name="SITUACION DE FONDOS" dataDxfId="49" totalsRowDxfId="14"/>
    <tableColumn id="5" xr3:uid="{16543DA8-A39D-4F00-8C97-E175697844D9}" name="DESCRIPCION" dataDxfId="48" totalsRowDxfId="13"/>
    <tableColumn id="6" xr3:uid="{402CE5DF-FC58-4E29-88FF-583C73627E05}" name="APROPIACIÓN INICIAL" dataDxfId="47" totalsRowDxfId="12"/>
    <tableColumn id="7" xr3:uid="{E17836AC-39CF-47B0-8702-738CD993EF2F}" name="APROPIACIÓN ADICIONADA" dataDxfId="46" totalsRowDxfId="11"/>
    <tableColumn id="8" xr3:uid="{4914ED43-5856-420F-AF37-31CB60AA36B0}" name="APROPIACIÓN REDUCIDA" dataDxfId="45" totalsRowDxfId="10"/>
    <tableColumn id="9" xr3:uid="{ABDB4CC4-E5BD-49FF-8688-F96FB3A285E2}" name="APROPIACIÓN VIGENTE" dataDxfId="44" totalsRowDxfId="9"/>
    <tableColumn id="10" xr3:uid="{0F5780C0-4693-47C9-A1B4-C1F1968C01F1}" name="APROPIACION BLOQUEADA" dataDxfId="43" totalsRowDxfId="8"/>
    <tableColumn id="11" xr3:uid="{EE08F361-ABF9-42A5-9280-60EE308D9952}" name="CERTIFICADO DE DISPONIBILIDAD PRESUPUESTAL" dataDxfId="42" totalsRowDxfId="7"/>
    <tableColumn id="12" xr3:uid="{6C7C0EE0-ECD1-411B-A436-65475348FB1E}" name="APROPIACION DISPONIBLE" dataDxfId="41" totalsRowDxfId="6"/>
    <tableColumn id="13" xr3:uid="{6D919175-647D-47F5-9A65-10B16CAE6BAA}" name="COMPROMISO" dataDxfId="40" totalsRowDxfId="5"/>
    <tableColumn id="14" xr3:uid="{2A9246F9-E26E-4D3F-88E0-DBE81B8A728B}" name="OBLIGACION" dataDxfId="39" totalsRowDxfId="4"/>
    <tableColumn id="15" xr3:uid="{021F20B4-EC50-4F49-8685-975270AD1BB4}" name="PAGOS" dataDxfId="38" totalsRowDxfId="3"/>
    <tableColumn id="16" xr3:uid="{098DF0F3-0440-429E-A75B-D0BA19B83757}" name="% Compromisos" dataDxfId="37" totalsRowDxfId="2">
      <calculatedColumnFormula>+M8/I8</calculatedColumnFormula>
    </tableColumn>
    <tableColumn id="17" xr3:uid="{0A65F332-2109-4193-9A1A-007B1EEEF6CC}" name="% Obligaciones" dataDxfId="36" totalsRowDxfId="1">
      <calculatedColumnFormula>+N8/I8</calculatedColumnFormula>
    </tableColumn>
    <tableColumn id="18" xr3:uid="{61581416-4C24-430C-9E1A-83201B97EECB}" name="% Pagos" dataDxfId="35" totalsRowDxfId="0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22" totalsRowShown="0" headerRowDxfId="34" dataDxfId="32" headerRowBorderDxfId="33" tableBorderDxfId="31" totalsRowBorderDxfId="30">
  <autoFilter ref="A6:L22" xr:uid="{BCFDDCED-09B3-4401-A9E6-5A4322323ADE}"/>
  <tableColumns count="12">
    <tableColumn id="1" xr3:uid="{2A47EBC2-AED2-4DF1-960F-37D06E06EE3C}" name="RUBRO" dataDxfId="29"/>
    <tableColumn id="2" xr3:uid="{F32CB2C7-814A-4515-829B-554E586F5D32}" name="FUENTE" dataDxfId="28"/>
    <tableColumn id="3" xr3:uid="{5F3338AE-CCE1-42D3-BF66-9C15666D3126}" name="REC" dataDxfId="27"/>
    <tableColumn id="4" xr3:uid="{A2BBABAB-3482-4AF2-97F7-D13BF69206F2}" name="SIT" dataDxfId="26"/>
    <tableColumn id="5" xr3:uid="{A6191345-29CA-4A33-9CD5-E0D690CFFEBF}" name="DESCRIPCION" dataDxfId="25"/>
    <tableColumn id="6" xr3:uid="{D1B2F35E-451B-41D3-A7C5-689F6E3AFF78}" name="VALOR CONSTITUIDO" dataDxfId="24"/>
    <tableColumn id="12" xr3:uid="{4A37AEDC-349B-4E77-A734-79134FB32774}" name="VALOR REDUCCIÓN RESERVA PRESUPUESTAL" dataDxfId="23"/>
    <tableColumn id="11" xr3:uid="{B606E8A4-E07C-4A10-9E22-D96770AC1F3A}" name="VALOR ACTUAL RESERVA PRESUPUESTAL" dataDxfId="22">
      <calculatedColumnFormula>+H4+H5</calculatedColumnFormula>
    </tableColumn>
    <tableColumn id="7" xr3:uid="{66963FA6-D582-42F2-88A2-91724ADEF466}" name="OBLIGACION" dataDxfId="21"/>
    <tableColumn id="8" xr3:uid="{28B2D51C-15B4-428B-8159-7D42D09D5348}" name="PAGOS" dataDxfId="20"/>
    <tableColumn id="9" xr3:uid="{E60F71FA-B82C-46CA-A3A1-A3692D5E0492}" name="% Obligaciones" dataDxfId="19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18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showGridLines="0" tabSelected="1" topLeftCell="E1" zoomScale="85" zoomScaleNormal="85" workbookViewId="0">
      <selection activeCell="R11" sqref="R11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17.7109375" style="1" bestFit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2"/>
      <c r="T1" s="2"/>
      <c r="U1" s="2"/>
      <c r="V1" s="2"/>
      <c r="W1" s="2"/>
      <c r="X1" s="2"/>
      <c r="Y1" s="2"/>
    </row>
    <row r="2" spans="1:25" x14ac:dyDescent="0.35">
      <c r="A2" s="40" t="s">
        <v>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2"/>
      <c r="T2" s="2"/>
      <c r="U2" s="2"/>
      <c r="V2" s="2"/>
      <c r="W2" s="2"/>
      <c r="X2" s="2"/>
      <c r="Y2" s="2"/>
    </row>
    <row r="3" spans="1:25" x14ac:dyDescent="0.3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"/>
      <c r="T3" s="4"/>
      <c r="U3" s="4"/>
      <c r="V3" s="4"/>
      <c r="W3" s="4"/>
      <c r="X3" s="4"/>
      <c r="Y3" s="4"/>
    </row>
    <row r="4" spans="1:25" x14ac:dyDescent="0.35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10127000000</v>
      </c>
      <c r="G8" s="8">
        <v>0</v>
      </c>
      <c r="H8" s="8">
        <v>0</v>
      </c>
      <c r="I8" s="8">
        <f>+Vigencia[[#This Row],[APROPIACIÓN INICIAL]]+Vigencia[[#This Row],[APROPIACIÓN ADICIONADA]]-Vigencia[[#This Row],[APROPIACIÓN REDUCIDA]]</f>
        <v>10127000000</v>
      </c>
      <c r="J8" s="8">
        <v>0</v>
      </c>
      <c r="K8" s="8">
        <v>10127000000</v>
      </c>
      <c r="L8" s="8">
        <f>+Vigencia[[#This Row],[APROPIACIÓN VIGENTE]]-Vigencia[[#This Row],[APROPIACION BLOQUEADA]]-Vigencia[[#This Row],[CERTIFICADO DE DISPONIBILIDAD PRESUPUESTAL]]</f>
        <v>0</v>
      </c>
      <c r="M8" s="8">
        <v>672062538</v>
      </c>
      <c r="N8" s="8">
        <v>672062538</v>
      </c>
      <c r="O8" s="8">
        <v>672062538</v>
      </c>
      <c r="P8" s="9">
        <f>+M8/I8</f>
        <v>6.6363438135676897E-2</v>
      </c>
      <c r="Q8" s="9">
        <f>+N8/I8</f>
        <v>6.6363438135676897E-2</v>
      </c>
      <c r="R8" s="10">
        <f>+O8/I8</f>
        <v>6.6363438135676897E-2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3555000000</v>
      </c>
      <c r="G9" s="8">
        <v>0</v>
      </c>
      <c r="H9" s="8">
        <v>0</v>
      </c>
      <c r="I9" s="8">
        <f>+Vigencia[[#This Row],[APROPIACIÓN INICIAL]]+Vigencia[[#This Row],[APROPIACIÓN ADICIONADA]]-Vigencia[[#This Row],[APROPIACIÓN REDUCIDA]]</f>
        <v>3555000000</v>
      </c>
      <c r="J9" s="8">
        <v>0</v>
      </c>
      <c r="K9" s="8">
        <v>3555000000</v>
      </c>
      <c r="L9" s="8">
        <f>+Vigencia[[#This Row],[APROPIACIÓN VIGENTE]]-Vigencia[[#This Row],[APROPIACION BLOQUEADA]]-Vigencia[[#This Row],[CERTIFICADO DE DISPONIBILIDAD PRESUPUESTAL]]</f>
        <v>0</v>
      </c>
      <c r="M9" s="8">
        <v>268046896</v>
      </c>
      <c r="N9" s="8">
        <v>211583500</v>
      </c>
      <c r="O9" s="8">
        <v>211583500</v>
      </c>
      <c r="P9" s="9">
        <f>+M9/I9</f>
        <v>7.5399970745428979E-2</v>
      </c>
      <c r="Q9" s="9">
        <f>+N9/I9</f>
        <v>5.9517158931082982E-2</v>
      </c>
      <c r="R9" s="10">
        <f>+O9/I9</f>
        <v>5.9517158931082982E-2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1686000000</v>
      </c>
      <c r="G10" s="8">
        <v>0</v>
      </c>
      <c r="H10" s="8">
        <v>0</v>
      </c>
      <c r="I10" s="8">
        <f>+Vigencia[[#This Row],[APROPIACIÓN INICIAL]]+Vigencia[[#This Row],[APROPIACIÓN ADICIONADA]]-Vigencia[[#This Row],[APROPIACIÓN REDUCIDA]]</f>
        <v>1686000000</v>
      </c>
      <c r="J10" s="8">
        <v>0</v>
      </c>
      <c r="K10" s="8">
        <v>1686000000</v>
      </c>
      <c r="L10" s="8">
        <f>+Vigencia[[#This Row],[APROPIACIÓN VIGENTE]]-Vigencia[[#This Row],[APROPIACION BLOQUEADA]]-Vigencia[[#This Row],[CERTIFICADO DE DISPONIBILIDAD PRESUPUESTAL]]</f>
        <v>0</v>
      </c>
      <c r="M10" s="8">
        <v>77958611</v>
      </c>
      <c r="N10" s="8">
        <v>77958611</v>
      </c>
      <c r="O10" s="8">
        <v>77958611</v>
      </c>
      <c r="P10" s="9">
        <f>+M10/I10</f>
        <v>4.62387965599051E-2</v>
      </c>
      <c r="Q10" s="9">
        <f>+N10/I10</f>
        <v>4.62387965599051E-2</v>
      </c>
      <c r="R10" s="10">
        <f>+O10/I10</f>
        <v>4.62387965599051E-2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 t="shared" ref="F11:O11" si="0">SUM(F8:F10)</f>
        <v>15368000000</v>
      </c>
      <c r="G11" s="14">
        <f t="shared" si="0"/>
        <v>0</v>
      </c>
      <c r="H11" s="14">
        <f t="shared" si="0"/>
        <v>0</v>
      </c>
      <c r="I11" s="14">
        <f t="shared" si="0"/>
        <v>15368000000</v>
      </c>
      <c r="J11" s="14">
        <f t="shared" si="0"/>
        <v>0</v>
      </c>
      <c r="K11" s="14">
        <f t="shared" si="0"/>
        <v>15368000000</v>
      </c>
      <c r="L11" s="14">
        <f t="shared" si="0"/>
        <v>0</v>
      </c>
      <c r="M11" s="14">
        <f t="shared" si="0"/>
        <v>1018068045</v>
      </c>
      <c r="N11" s="14">
        <f t="shared" si="0"/>
        <v>961604649</v>
      </c>
      <c r="O11" s="14">
        <f t="shared" si="0"/>
        <v>961604649</v>
      </c>
      <c r="P11" s="15">
        <f t="shared" ref="P8:P30" si="1">+M11/I11</f>
        <v>6.6245968571056746E-2</v>
      </c>
      <c r="Q11" s="15">
        <f t="shared" ref="Q8:Q30" si="2">+N11/I11</f>
        <v>6.2571879815200418E-2</v>
      </c>
      <c r="R11" s="16">
        <f t="shared" ref="R8:R30" si="3">+O11/I11</f>
        <v>6.2571879815200418E-2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3126884098</v>
      </c>
      <c r="G12" s="8">
        <v>0</v>
      </c>
      <c r="H12" s="8">
        <v>0</v>
      </c>
      <c r="I12" s="8">
        <f>+Vigencia[[#This Row],[APROPIACIÓN INICIAL]]+Vigencia[[#This Row],[APROPIACIÓN ADICIONADA]]-Vigencia[[#This Row],[APROPIACIÓN REDUCIDA]]</f>
        <v>3126884098</v>
      </c>
      <c r="J12" s="8">
        <v>0</v>
      </c>
      <c r="K12" s="8">
        <v>2191475078.9499998</v>
      </c>
      <c r="L12" s="8">
        <f>+Vigencia[[#This Row],[APROPIACIÓN VIGENTE]]-Vigencia[[#This Row],[APROPIACION BLOQUEADA]]-Vigencia[[#This Row],[CERTIFICADO DE DISPONIBILIDAD PRESUPUESTAL]]</f>
        <v>935409019.05000019</v>
      </c>
      <c r="M12" s="8">
        <v>1897485312.95</v>
      </c>
      <c r="N12" s="8">
        <v>282952</v>
      </c>
      <c r="O12" s="8">
        <v>282952</v>
      </c>
      <c r="P12" s="9">
        <f t="shared" si="1"/>
        <v>0.60682943578358373</v>
      </c>
      <c r="Q12" s="9">
        <f t="shared" si="2"/>
        <v>9.0490082501292632E-5</v>
      </c>
      <c r="R12" s="10">
        <f t="shared" si="3"/>
        <v>9.0490082501292632E-5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3126884098</v>
      </c>
      <c r="G13" s="8">
        <v>0</v>
      </c>
      <c r="H13" s="8">
        <v>0</v>
      </c>
      <c r="I13" s="14">
        <f t="shared" ref="I13" si="4">+I12</f>
        <v>3126884098</v>
      </c>
      <c r="J13" s="14">
        <f t="shared" ref="J13" si="5">+J12</f>
        <v>0</v>
      </c>
      <c r="K13" s="14">
        <f t="shared" ref="K13" si="6">+K12</f>
        <v>2191475078.9499998</v>
      </c>
      <c r="L13" s="14">
        <f t="shared" ref="L13" si="7">+L12</f>
        <v>935409019.05000019</v>
      </c>
      <c r="M13" s="14">
        <f t="shared" ref="M13" si="8">+M12</f>
        <v>1897485312.95</v>
      </c>
      <c r="N13" s="14">
        <f t="shared" ref="N13" si="9">+N12</f>
        <v>282952</v>
      </c>
      <c r="O13" s="14">
        <f t="shared" ref="O13" si="10">+O12</f>
        <v>282952</v>
      </c>
      <c r="P13" s="15">
        <f t="shared" si="1"/>
        <v>0.60682943578358373</v>
      </c>
      <c r="Q13" s="15">
        <f t="shared" si="2"/>
        <v>9.0490082501292632E-5</v>
      </c>
      <c r="R13" s="16">
        <f t="shared" si="3"/>
        <v>9.0490082501292632E-5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1179000000</v>
      </c>
      <c r="G14" s="8">
        <v>0</v>
      </c>
      <c r="H14" s="8">
        <v>0</v>
      </c>
      <c r="I14" s="8">
        <f>+Vigencia[[#This Row],[APROPIACIÓN INICIAL]]+Vigencia[[#This Row],[APROPIACIÓN ADICIONADA]]-Vigencia[[#This Row],[APROPIACIÓN REDUCIDA]]</f>
        <v>1179000000</v>
      </c>
      <c r="J14" s="8">
        <v>1179000000</v>
      </c>
      <c r="K14" s="8">
        <v>0</v>
      </c>
      <c r="L14" s="8">
        <f>+Vigencia[[#This Row],[APROPIACIÓN VIGENTE]]-Vigencia[[#This Row],[APROPIACION BLOQUEADA]]-Vigencia[[#This Row],[CERTIFICADO DE DISPONIBILIDAD PRESUPUESTAL]]</f>
        <v>0</v>
      </c>
      <c r="M14" s="8">
        <v>0</v>
      </c>
      <c r="N14" s="8">
        <v>0</v>
      </c>
      <c r="O14" s="8">
        <v>0</v>
      </c>
      <c r="P14" s="9">
        <f t="shared" si="1"/>
        <v>0</v>
      </c>
      <c r="Q14" s="9">
        <f t="shared" si="2"/>
        <v>0</v>
      </c>
      <c r="R14" s="10">
        <f t="shared" si="3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95000000</v>
      </c>
      <c r="G15" s="8">
        <v>0</v>
      </c>
      <c r="H15" s="8">
        <v>0</v>
      </c>
      <c r="I15" s="8">
        <f>+Vigencia[[#This Row],[APROPIACIÓN INICIAL]]+Vigencia[[#This Row],[APROPIACIÓN ADICIONADA]]-Vigencia[[#This Row],[APROPIACIÓN REDUCIDA]]</f>
        <v>95000000</v>
      </c>
      <c r="J15" s="8">
        <v>0</v>
      </c>
      <c r="K15" s="8">
        <v>95000000</v>
      </c>
      <c r="L15" s="8">
        <f>+Vigencia[[#This Row],[APROPIACIÓN VIGENTE]]-Vigencia[[#This Row],[APROPIACION BLOQUEADA]]-Vigencia[[#This Row],[CERTIFICADO DE DISPONIBILIDAD PRESUPUESTAL]]</f>
        <v>0</v>
      </c>
      <c r="M15" s="8">
        <v>4727859</v>
      </c>
      <c r="N15" s="8">
        <v>4727859</v>
      </c>
      <c r="O15" s="8">
        <v>4727859</v>
      </c>
      <c r="P15" s="9">
        <f t="shared" si="1"/>
        <v>4.9766936842105265E-2</v>
      </c>
      <c r="Q15" s="9">
        <f t="shared" si="2"/>
        <v>4.9766936842105265E-2</v>
      </c>
      <c r="R15" s="10">
        <f t="shared" si="3"/>
        <v>4.9766936842105265E-2</v>
      </c>
    </row>
    <row r="16" spans="1:25" ht="54" x14ac:dyDescent="0.35">
      <c r="A16" s="11"/>
      <c r="B16" s="12"/>
      <c r="C16" s="12"/>
      <c r="D16" s="12"/>
      <c r="E16" s="13" t="s">
        <v>47</v>
      </c>
      <c r="F16" s="14">
        <f t="shared" ref="F16:O16" si="11">SUM(F14:F15)</f>
        <v>1274000000</v>
      </c>
      <c r="G16" s="14">
        <f t="shared" si="11"/>
        <v>0</v>
      </c>
      <c r="H16" s="14">
        <f t="shared" si="11"/>
        <v>0</v>
      </c>
      <c r="I16" s="14">
        <f t="shared" si="11"/>
        <v>1274000000</v>
      </c>
      <c r="J16" s="14">
        <f t="shared" si="11"/>
        <v>1179000000</v>
      </c>
      <c r="K16" s="14">
        <f t="shared" si="11"/>
        <v>95000000</v>
      </c>
      <c r="L16" s="14">
        <f t="shared" si="11"/>
        <v>0</v>
      </c>
      <c r="M16" s="14">
        <f t="shared" si="11"/>
        <v>4727859</v>
      </c>
      <c r="N16" s="14">
        <f t="shared" si="11"/>
        <v>4727859</v>
      </c>
      <c r="O16" s="14">
        <f t="shared" si="11"/>
        <v>4727859</v>
      </c>
      <c r="P16" s="15">
        <f t="shared" si="1"/>
        <v>3.7110353218210361E-3</v>
      </c>
      <c r="Q16" s="15">
        <f t="shared" si="2"/>
        <v>3.7110353218210361E-3</v>
      </c>
      <c r="R16" s="16">
        <f t="shared" si="3"/>
        <v>3.7110353218210361E-3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2000000</v>
      </c>
      <c r="G17" s="8">
        <v>0</v>
      </c>
      <c r="H17" s="8">
        <v>0</v>
      </c>
      <c r="I17" s="8">
        <f>+Vigencia[[#This Row],[APROPIACIÓN INICIAL]]+Vigencia[[#This Row],[APROPIACIÓN ADICIONADA]]-Vigencia[[#This Row],[APROPIACIÓN REDUCIDA]]</f>
        <v>2000000</v>
      </c>
      <c r="J17" s="8">
        <v>0</v>
      </c>
      <c r="K17" s="8">
        <v>0</v>
      </c>
      <c r="L17" s="8">
        <f>+Vigencia[[#This Row],[APROPIACIÓN VIGENTE]]-Vigencia[[#This Row],[APROPIACION BLOQUEADA]]-Vigencia[[#This Row],[CERTIFICADO DE DISPONIBILIDAD PRESUPUESTAL]]</f>
        <v>2000000</v>
      </c>
      <c r="M17" s="8">
        <v>0</v>
      </c>
      <c r="N17" s="8">
        <v>0</v>
      </c>
      <c r="O17" s="8">
        <v>0</v>
      </c>
      <c r="P17" s="9">
        <f t="shared" si="1"/>
        <v>0</v>
      </c>
      <c r="Q17" s="9">
        <f t="shared" si="2"/>
        <v>0</v>
      </c>
      <c r="R17" s="10">
        <f t="shared" si="3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177070000</v>
      </c>
      <c r="G18" s="8">
        <v>0</v>
      </c>
      <c r="H18" s="8">
        <v>0</v>
      </c>
      <c r="I18" s="8">
        <f>+Vigencia[[#This Row],[APROPIACIÓN INICIAL]]+Vigencia[[#This Row],[APROPIACIÓN ADICIONADA]]-Vigencia[[#This Row],[APROPIACIÓN REDUCIDA]]</f>
        <v>177070000</v>
      </c>
      <c r="J18" s="8">
        <v>0</v>
      </c>
      <c r="K18" s="8">
        <v>0</v>
      </c>
      <c r="L18" s="8">
        <f>+Vigencia[[#This Row],[APROPIACIÓN VIGENTE]]-Vigencia[[#This Row],[APROPIACION BLOQUEADA]]-Vigencia[[#This Row],[CERTIFICADO DE DISPONIBILIDAD PRESUPUESTAL]]</f>
        <v>177070000</v>
      </c>
      <c r="M18" s="8">
        <v>0</v>
      </c>
      <c r="N18" s="8">
        <v>0</v>
      </c>
      <c r="O18" s="8">
        <v>0</v>
      </c>
      <c r="P18" s="9">
        <f t="shared" si="1"/>
        <v>0</v>
      </c>
      <c r="Q18" s="9">
        <f t="shared" si="2"/>
        <v>0</v>
      </c>
      <c r="R18" s="10">
        <f t="shared" si="3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179070000</v>
      </c>
      <c r="G19" s="14">
        <f t="shared" ref="G19" si="12">+G17+G18</f>
        <v>0</v>
      </c>
      <c r="H19" s="14">
        <f t="shared" ref="H19" si="13">+H17+H18</f>
        <v>0</v>
      </c>
      <c r="I19" s="14">
        <f t="shared" ref="I19" si="14">+I17+I18</f>
        <v>179070000</v>
      </c>
      <c r="J19" s="14">
        <f t="shared" ref="J19" si="15">+J17+J18</f>
        <v>0</v>
      </c>
      <c r="K19" s="14">
        <f t="shared" ref="K19" si="16">+K17+K18</f>
        <v>0</v>
      </c>
      <c r="L19" s="14">
        <f t="shared" ref="L19" si="17">+L17+L18</f>
        <v>179070000</v>
      </c>
      <c r="M19" s="14">
        <f t="shared" ref="M19" si="18">+M17+M18</f>
        <v>0</v>
      </c>
      <c r="N19" s="14">
        <f t="shared" ref="N19" si="19">+N17+N18</f>
        <v>0</v>
      </c>
      <c r="O19" s="14">
        <f t="shared" ref="O19" si="20">+O17+O18</f>
        <v>0</v>
      </c>
      <c r="P19" s="15">
        <f t="shared" si="1"/>
        <v>0</v>
      </c>
      <c r="Q19" s="15">
        <f t="shared" si="2"/>
        <v>0</v>
      </c>
      <c r="R19" s="16">
        <f t="shared" si="3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 t="shared" ref="F20:O20" si="21">+F11+F13+F16+F19</f>
        <v>19947954098</v>
      </c>
      <c r="G20" s="14">
        <f t="shared" si="21"/>
        <v>0</v>
      </c>
      <c r="H20" s="14">
        <f t="shared" si="21"/>
        <v>0</v>
      </c>
      <c r="I20" s="14">
        <f t="shared" si="21"/>
        <v>19947954098</v>
      </c>
      <c r="J20" s="14">
        <f t="shared" si="21"/>
        <v>1179000000</v>
      </c>
      <c r="K20" s="14">
        <f t="shared" si="21"/>
        <v>17654475078.950001</v>
      </c>
      <c r="L20" s="14">
        <f t="shared" si="21"/>
        <v>1114479019.0500002</v>
      </c>
      <c r="M20" s="14">
        <f t="shared" si="21"/>
        <v>2920281216.9499998</v>
      </c>
      <c r="N20" s="14">
        <f t="shared" si="21"/>
        <v>966615460</v>
      </c>
      <c r="O20" s="14">
        <f t="shared" si="21"/>
        <v>966615460</v>
      </c>
      <c r="P20" s="15">
        <f t="shared" si="1"/>
        <v>0.14639502390086159</v>
      </c>
      <c r="Q20" s="15">
        <f t="shared" si="2"/>
        <v>4.8456872080777133E-2</v>
      </c>
      <c r="R20" s="16">
        <f t="shared" si="3"/>
        <v>4.8456872080777133E-2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4839183442</v>
      </c>
      <c r="G21" s="8">
        <v>0</v>
      </c>
      <c r="H21" s="8">
        <v>0</v>
      </c>
      <c r="I21" s="8">
        <f>+Vigencia[[#This Row],[APROPIACIÓN INICIAL]]+Vigencia[[#This Row],[APROPIACIÓN ADICIONADA]]-Vigencia[[#This Row],[APROPIACIÓN REDUCIDA]]</f>
        <v>4839183442</v>
      </c>
      <c r="J21" s="8">
        <v>0</v>
      </c>
      <c r="K21" s="8">
        <v>4767224143</v>
      </c>
      <c r="L21" s="8">
        <f>+Vigencia[[#This Row],[APROPIACIÓN VIGENTE]]-Vigencia[[#This Row],[APROPIACION BLOQUEADA]]-Vigencia[[#This Row],[CERTIFICADO DE DISPONIBILIDAD PRESUPUESTAL]]</f>
        <v>71959299</v>
      </c>
      <c r="M21" s="8">
        <v>4600396560.71</v>
      </c>
      <c r="N21" s="8">
        <v>0</v>
      </c>
      <c r="O21" s="8">
        <v>0</v>
      </c>
      <c r="P21" s="9">
        <f t="shared" si="1"/>
        <v>0.95065554258234297</v>
      </c>
      <c r="Q21" s="9">
        <f t="shared" si="2"/>
        <v>0</v>
      </c>
      <c r="R21" s="10">
        <f t="shared" si="3"/>
        <v>0</v>
      </c>
    </row>
    <row r="22" spans="1:18" ht="108" x14ac:dyDescent="0.35">
      <c r="A22" s="5" t="s">
        <v>32</v>
      </c>
      <c r="B22" s="6" t="s">
        <v>9</v>
      </c>
      <c r="C22" s="6">
        <v>10</v>
      </c>
      <c r="D22" s="6" t="s">
        <v>11</v>
      </c>
      <c r="E22" s="7" t="s">
        <v>30</v>
      </c>
      <c r="F22" s="8">
        <v>6754359168</v>
      </c>
      <c r="G22" s="8">
        <v>0</v>
      </c>
      <c r="H22" s="8">
        <v>0</v>
      </c>
      <c r="I22" s="8">
        <f>+Vigencia[[#This Row],[APROPIACIÓN INICIAL]]+Vigencia[[#This Row],[APROPIACIÓN ADICIONADA]]-Vigencia[[#This Row],[APROPIACIÓN REDUCIDA]]</f>
        <v>6754359168</v>
      </c>
      <c r="J22" s="8">
        <v>0</v>
      </c>
      <c r="K22" s="8">
        <v>6744470732</v>
      </c>
      <c r="L22" s="8">
        <f>+Vigencia[[#This Row],[APROPIACIÓN VIGENTE]]-Vigencia[[#This Row],[APROPIACION BLOQUEADA]]-Vigencia[[#This Row],[CERTIFICADO DE DISPONIBILIDAD PRESUPUESTAL]]</f>
        <v>9888436</v>
      </c>
      <c r="M22" s="8">
        <v>6444805595</v>
      </c>
      <c r="N22" s="8">
        <v>0</v>
      </c>
      <c r="O22" s="8">
        <v>0</v>
      </c>
      <c r="P22" s="9">
        <f t="shared" si="1"/>
        <v>0.95416980866718404</v>
      </c>
      <c r="Q22" s="9">
        <f t="shared" si="2"/>
        <v>0</v>
      </c>
      <c r="R22" s="10">
        <f t="shared" si="3"/>
        <v>0</v>
      </c>
    </row>
    <row r="23" spans="1:18" ht="108" x14ac:dyDescent="0.35">
      <c r="A23" s="5" t="s">
        <v>33</v>
      </c>
      <c r="B23" s="6" t="s">
        <v>9</v>
      </c>
      <c r="C23" s="6">
        <v>10</v>
      </c>
      <c r="D23" s="6" t="s">
        <v>11</v>
      </c>
      <c r="E23" s="7" t="s">
        <v>30</v>
      </c>
      <c r="F23" s="8">
        <v>10241370142</v>
      </c>
      <c r="G23" s="8">
        <v>0</v>
      </c>
      <c r="H23" s="8">
        <v>0</v>
      </c>
      <c r="I23" s="8">
        <f>+Vigencia[[#This Row],[APROPIACIÓN INICIAL]]+Vigencia[[#This Row],[APROPIACIÓN ADICIONADA]]-Vigencia[[#This Row],[APROPIACIÓN REDUCIDA]]</f>
        <v>10241370142</v>
      </c>
      <c r="J23" s="8">
        <v>0</v>
      </c>
      <c r="K23" s="8">
        <v>8979927809</v>
      </c>
      <c r="L23" s="8">
        <f>+Vigencia[[#This Row],[APROPIACIÓN VIGENTE]]-Vigencia[[#This Row],[APROPIACION BLOQUEADA]]-Vigencia[[#This Row],[CERTIFICADO DE DISPONIBILIDAD PRESUPUESTAL]]</f>
        <v>1261442333</v>
      </c>
      <c r="M23" s="8">
        <v>7436221303.6800003</v>
      </c>
      <c r="N23" s="8">
        <v>0</v>
      </c>
      <c r="O23" s="8">
        <v>0</v>
      </c>
      <c r="P23" s="9">
        <f t="shared" si="1"/>
        <v>0.72609633287092656</v>
      </c>
      <c r="Q23" s="9">
        <f t="shared" si="2"/>
        <v>0</v>
      </c>
      <c r="R23" s="10">
        <f t="shared" si="3"/>
        <v>0</v>
      </c>
    </row>
    <row r="24" spans="1:18" ht="108" x14ac:dyDescent="0.35">
      <c r="A24" s="5" t="s">
        <v>34</v>
      </c>
      <c r="B24" s="6" t="s">
        <v>9</v>
      </c>
      <c r="C24" s="6">
        <v>10</v>
      </c>
      <c r="D24" s="6" t="s">
        <v>11</v>
      </c>
      <c r="E24" s="7" t="s">
        <v>30</v>
      </c>
      <c r="F24" s="8">
        <v>5588409571</v>
      </c>
      <c r="G24" s="8">
        <v>0</v>
      </c>
      <c r="H24" s="8">
        <v>0</v>
      </c>
      <c r="I24" s="8">
        <f>+Vigencia[[#This Row],[APROPIACIÓN INICIAL]]+Vigencia[[#This Row],[APROPIACIÓN ADICIONADA]]-Vigencia[[#This Row],[APROPIACIÓN REDUCIDA]]</f>
        <v>5588409571</v>
      </c>
      <c r="J24" s="8">
        <v>0</v>
      </c>
      <c r="K24" s="8">
        <v>5588216489</v>
      </c>
      <c r="L24" s="8">
        <f>+Vigencia[[#This Row],[APROPIACIÓN VIGENTE]]-Vigencia[[#This Row],[APROPIACION BLOQUEADA]]-Vigencia[[#This Row],[CERTIFICADO DE DISPONIBILIDAD PRESUPUESTAL]]</f>
        <v>193082</v>
      </c>
      <c r="M24" s="8">
        <v>4865843735.4099998</v>
      </c>
      <c r="N24" s="8">
        <v>0</v>
      </c>
      <c r="O24" s="8">
        <v>0</v>
      </c>
      <c r="P24" s="9">
        <f t="shared" si="1"/>
        <v>0.87070277752374847</v>
      </c>
      <c r="Q24" s="9">
        <f t="shared" si="2"/>
        <v>0</v>
      </c>
      <c r="R24" s="10">
        <f t="shared" si="3"/>
        <v>0</v>
      </c>
    </row>
    <row r="25" spans="1:18" ht="72" x14ac:dyDescent="0.35">
      <c r="A25" s="5" t="s">
        <v>35</v>
      </c>
      <c r="B25" s="6" t="s">
        <v>9</v>
      </c>
      <c r="C25" s="6">
        <v>10</v>
      </c>
      <c r="D25" s="6" t="s">
        <v>11</v>
      </c>
      <c r="E25" s="7" t="s">
        <v>36</v>
      </c>
      <c r="F25" s="8">
        <v>4476856655</v>
      </c>
      <c r="G25" s="8">
        <v>0</v>
      </c>
      <c r="H25" s="8">
        <v>0</v>
      </c>
      <c r="I25" s="8">
        <f>+Vigencia[[#This Row],[APROPIACIÓN INICIAL]]+Vigencia[[#This Row],[APROPIACIÓN ADICIONADA]]-Vigencia[[#This Row],[APROPIACIÓN REDUCIDA]]</f>
        <v>4476856655</v>
      </c>
      <c r="J25" s="8">
        <v>0</v>
      </c>
      <c r="K25" s="8">
        <v>4439596015</v>
      </c>
      <c r="L25" s="8">
        <f>+Vigencia[[#This Row],[APROPIACIÓN VIGENTE]]-Vigencia[[#This Row],[APROPIACION BLOQUEADA]]-Vigencia[[#This Row],[CERTIFICADO DE DISPONIBILIDAD PRESUPUESTAL]]</f>
        <v>37260640</v>
      </c>
      <c r="M25" s="8">
        <v>4019644008.1999998</v>
      </c>
      <c r="N25" s="8">
        <v>0</v>
      </c>
      <c r="O25" s="8">
        <v>0</v>
      </c>
      <c r="P25" s="9">
        <f t="shared" si="1"/>
        <v>0.8978719485491321</v>
      </c>
      <c r="Q25" s="9">
        <f t="shared" si="2"/>
        <v>0</v>
      </c>
      <c r="R25" s="10">
        <f t="shared" si="3"/>
        <v>0</v>
      </c>
    </row>
    <row r="26" spans="1:18" ht="108" x14ac:dyDescent="0.35">
      <c r="A26" s="5" t="s">
        <v>37</v>
      </c>
      <c r="B26" s="6" t="s">
        <v>9</v>
      </c>
      <c r="C26" s="6">
        <v>10</v>
      </c>
      <c r="D26" s="6" t="s">
        <v>11</v>
      </c>
      <c r="E26" s="7" t="s">
        <v>30</v>
      </c>
      <c r="F26" s="8">
        <v>7780943934</v>
      </c>
      <c r="G26" s="8">
        <v>0</v>
      </c>
      <c r="H26" s="8">
        <v>0</v>
      </c>
      <c r="I26" s="8">
        <f>+Vigencia[[#This Row],[APROPIACIÓN INICIAL]]+Vigencia[[#This Row],[APROPIACIÓN ADICIONADA]]-Vigencia[[#This Row],[APROPIACIÓN REDUCIDA]]</f>
        <v>7780943934</v>
      </c>
      <c r="J26" s="8">
        <v>0</v>
      </c>
      <c r="K26" s="8">
        <v>7776462890</v>
      </c>
      <c r="L26" s="8">
        <f>+Vigencia[[#This Row],[APROPIACIÓN VIGENTE]]-Vigencia[[#This Row],[APROPIACION BLOQUEADA]]-Vigencia[[#This Row],[CERTIFICADO DE DISPONIBILIDAD PRESUPUESTAL]]</f>
        <v>4481044</v>
      </c>
      <c r="M26" s="8">
        <v>7258938007</v>
      </c>
      <c r="N26" s="8">
        <v>0</v>
      </c>
      <c r="O26" s="8">
        <v>0</v>
      </c>
      <c r="P26" s="9">
        <f t="shared" si="1"/>
        <v>0.93291226213325906</v>
      </c>
      <c r="Q26" s="9">
        <f t="shared" si="2"/>
        <v>0</v>
      </c>
      <c r="R26" s="10">
        <f t="shared" si="3"/>
        <v>0</v>
      </c>
    </row>
    <row r="27" spans="1:18" ht="72" x14ac:dyDescent="0.35">
      <c r="A27" s="5" t="s">
        <v>66</v>
      </c>
      <c r="B27" s="6" t="s">
        <v>9</v>
      </c>
      <c r="C27" s="6">
        <v>10</v>
      </c>
      <c r="D27" s="6" t="s">
        <v>11</v>
      </c>
      <c r="E27" s="7" t="s">
        <v>36</v>
      </c>
      <c r="F27" s="8">
        <v>21630000000</v>
      </c>
      <c r="G27" s="8">
        <v>0</v>
      </c>
      <c r="H27" s="8">
        <v>0</v>
      </c>
      <c r="I27" s="8">
        <f>+Vigencia[[#This Row],[APROPIACIÓN INICIAL]]+Vigencia[[#This Row],[APROPIACIÓN ADICIONADA]]-Vigencia[[#This Row],[APROPIACIÓN REDUCIDA]]</f>
        <v>21630000000</v>
      </c>
      <c r="J27" s="8">
        <v>0</v>
      </c>
      <c r="K27" s="8">
        <v>21629999990</v>
      </c>
      <c r="L27" s="8">
        <f>+Vigencia[[#This Row],[APROPIACIÓN VIGENTE]]-Vigencia[[#This Row],[APROPIACION BLOQUEADA]]-Vigencia[[#This Row],[CERTIFICADO DE DISPONIBILIDAD PRESUPUESTAL]]</f>
        <v>10</v>
      </c>
      <c r="M27" s="8">
        <v>21614450233</v>
      </c>
      <c r="N27" s="8">
        <v>0</v>
      </c>
      <c r="O27" s="8">
        <v>0</v>
      </c>
      <c r="P27" s="9">
        <f>+M27/I27</f>
        <v>0.99928110184928343</v>
      </c>
      <c r="Q27" s="9">
        <f>+N27/I27</f>
        <v>0</v>
      </c>
      <c r="R27" s="10">
        <f>+O27/I27</f>
        <v>0</v>
      </c>
    </row>
    <row r="28" spans="1:18" ht="108" x14ac:dyDescent="0.35">
      <c r="A28" s="5" t="s">
        <v>38</v>
      </c>
      <c r="B28" s="6" t="s">
        <v>9</v>
      </c>
      <c r="C28" s="6">
        <v>10</v>
      </c>
      <c r="D28" s="6" t="s">
        <v>11</v>
      </c>
      <c r="E28" s="7" t="s">
        <v>39</v>
      </c>
      <c r="F28" s="8">
        <v>4342805421</v>
      </c>
      <c r="G28" s="8">
        <v>0</v>
      </c>
      <c r="H28" s="8">
        <v>0</v>
      </c>
      <c r="I28" s="8">
        <f>+Vigencia[[#This Row],[APROPIACIÓN INICIAL]]+Vigencia[[#This Row],[APROPIACIÓN ADICIONADA]]-Vigencia[[#This Row],[APROPIACIÓN REDUCIDA]]</f>
        <v>4342805421</v>
      </c>
      <c r="J28" s="8">
        <v>0</v>
      </c>
      <c r="K28" s="8">
        <v>4339605413</v>
      </c>
      <c r="L28" s="8">
        <f>+Vigencia[[#This Row],[APROPIACIÓN VIGENTE]]-Vigencia[[#This Row],[APROPIACION BLOQUEADA]]-Vigencia[[#This Row],[CERTIFICADO DE DISPONIBILIDAD PRESUPUESTAL]]</f>
        <v>3200008</v>
      </c>
      <c r="M28" s="8">
        <v>2109931909.24</v>
      </c>
      <c r="N28" s="8">
        <v>0</v>
      </c>
      <c r="O28" s="8">
        <v>0</v>
      </c>
      <c r="P28" s="9">
        <f t="shared" si="1"/>
        <v>0.48584537060703831</v>
      </c>
      <c r="Q28" s="9">
        <f t="shared" si="2"/>
        <v>0</v>
      </c>
      <c r="R28" s="10">
        <f t="shared" si="3"/>
        <v>0</v>
      </c>
    </row>
    <row r="29" spans="1:18" x14ac:dyDescent="0.35">
      <c r="A29" s="11"/>
      <c r="B29" s="12"/>
      <c r="C29" s="12"/>
      <c r="D29" s="12"/>
      <c r="E29" s="13" t="s">
        <v>61</v>
      </c>
      <c r="F29" s="14">
        <f t="shared" ref="F29:O29" si="22">SUM(F21:F28)</f>
        <v>65653928333</v>
      </c>
      <c r="G29" s="14">
        <f t="shared" si="22"/>
        <v>0</v>
      </c>
      <c r="H29" s="14">
        <f t="shared" si="22"/>
        <v>0</v>
      </c>
      <c r="I29" s="14">
        <f t="shared" si="22"/>
        <v>65653928333</v>
      </c>
      <c r="J29" s="14">
        <f t="shared" si="22"/>
        <v>0</v>
      </c>
      <c r="K29" s="14">
        <f t="shared" si="22"/>
        <v>64265503481</v>
      </c>
      <c r="L29" s="14">
        <f t="shared" si="22"/>
        <v>1388424852</v>
      </c>
      <c r="M29" s="14">
        <f t="shared" si="22"/>
        <v>58350231352.239998</v>
      </c>
      <c r="N29" s="14">
        <f t="shared" si="22"/>
        <v>0</v>
      </c>
      <c r="O29" s="14">
        <f t="shared" si="22"/>
        <v>0</v>
      </c>
      <c r="P29" s="15">
        <f t="shared" si="1"/>
        <v>0.88875460819777174</v>
      </c>
      <c r="Q29" s="15">
        <f t="shared" si="2"/>
        <v>0</v>
      </c>
      <c r="R29" s="16">
        <f t="shared" si="3"/>
        <v>0</v>
      </c>
    </row>
    <row r="30" spans="1:18" ht="36" x14ac:dyDescent="0.35">
      <c r="A30" s="17"/>
      <c r="B30" s="18"/>
      <c r="C30" s="18"/>
      <c r="D30" s="18"/>
      <c r="E30" s="19" t="s">
        <v>62</v>
      </c>
      <c r="F30" s="20">
        <f t="shared" ref="F30:O30" si="23">+F20+F29</f>
        <v>85601882431</v>
      </c>
      <c r="G30" s="20">
        <f t="shared" si="23"/>
        <v>0</v>
      </c>
      <c r="H30" s="20">
        <f t="shared" si="23"/>
        <v>0</v>
      </c>
      <c r="I30" s="20">
        <f t="shared" si="23"/>
        <v>85601882431</v>
      </c>
      <c r="J30" s="20">
        <f t="shared" si="23"/>
        <v>1179000000</v>
      </c>
      <c r="K30" s="20">
        <f t="shared" si="23"/>
        <v>81919978559.949997</v>
      </c>
      <c r="L30" s="20">
        <f t="shared" si="23"/>
        <v>2502903871.0500002</v>
      </c>
      <c r="M30" s="20">
        <f t="shared" si="23"/>
        <v>61270512569.189995</v>
      </c>
      <c r="N30" s="20">
        <f t="shared" si="23"/>
        <v>966615460</v>
      </c>
      <c r="O30" s="20">
        <f t="shared" si="23"/>
        <v>966615460</v>
      </c>
      <c r="P30" s="21">
        <f t="shared" si="1"/>
        <v>0.71576127567729042</v>
      </c>
      <c r="Q30" s="21">
        <f t="shared" si="2"/>
        <v>1.1291988359942285E-2</v>
      </c>
      <c r="R30" s="22">
        <f t="shared" si="3"/>
        <v>1.1291988359942285E-2</v>
      </c>
    </row>
    <row r="31" spans="1:18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5"/>
      <c r="L31" s="3"/>
      <c r="M31" s="3"/>
      <c r="N31" s="3"/>
      <c r="O31" s="3"/>
      <c r="P31" s="36"/>
      <c r="Q31" s="36"/>
      <c r="R31" s="36"/>
    </row>
    <row r="32" spans="1:18" x14ac:dyDescent="0.35">
      <c r="A32" s="2" t="s">
        <v>63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" x14ac:dyDescent="0.35">
      <c r="A33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I11:L30" 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O25"/>
  <sheetViews>
    <sheetView showGridLines="0" zoomScale="85" zoomScaleNormal="85" workbookViewId="0">
      <selection activeCell="P12" sqref="P12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5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"/>
      <c r="N1" s="2"/>
      <c r="O1" s="2"/>
    </row>
    <row r="2" spans="1:15" x14ac:dyDescent="0.35">
      <c r="A2" s="40" t="s">
        <v>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"/>
      <c r="N2" s="2"/>
      <c r="O2" s="2"/>
    </row>
    <row r="3" spans="1:15" ht="18" customHeight="1" x14ac:dyDescent="0.3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"/>
      <c r="N3" s="4"/>
      <c r="O3" s="4"/>
    </row>
    <row r="4" spans="1:15" ht="18" customHeight="1" x14ac:dyDescent="0.35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"/>
      <c r="N4" s="4"/>
      <c r="O4" s="4"/>
    </row>
    <row r="6" spans="1:15" s="33" customFormat="1" ht="54" x14ac:dyDescent="0.25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67</v>
      </c>
      <c r="G6" s="31" t="s">
        <v>69</v>
      </c>
      <c r="H6" s="31" t="s">
        <v>68</v>
      </c>
      <c r="I6" s="30" t="s">
        <v>6</v>
      </c>
      <c r="J6" s="30" t="s">
        <v>7</v>
      </c>
      <c r="K6" s="30" t="s">
        <v>43</v>
      </c>
      <c r="L6" s="32" t="s">
        <v>42</v>
      </c>
    </row>
    <row r="7" spans="1:15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173605119.80000001</v>
      </c>
      <c r="G7" s="8">
        <v>0</v>
      </c>
      <c r="H7" s="8">
        <f>+Reservapresupuestal[[#This Row],[VALOR CONSTITUIDO]]-Reservapresupuestal[[#This Row],[VALOR REDUCCIÓN RESERVA PRESUPUESTAL]]</f>
        <v>173605119.80000001</v>
      </c>
      <c r="I7" s="8">
        <v>55074662</v>
      </c>
      <c r="J7" s="8">
        <v>0</v>
      </c>
      <c r="K7" s="23">
        <f>+Reservapresupuestal[[#This Row],[OBLIGACION]]/Reservapresupuestal[[#This Row],[VALOR ACTUAL RESERVA PRESUPUESTAL]]</f>
        <v>0.3172410010917201</v>
      </c>
      <c r="L7" s="23">
        <f>+Reservapresupuestal[[#This Row],[PAGOS]]/Reservapresupuestal[[#This Row],[VALOR ACTUAL RESERVA PRESUPUESTAL]]</f>
        <v>0</v>
      </c>
    </row>
    <row r="8" spans="1:15" ht="36" x14ac:dyDescent="0.35">
      <c r="A8" s="26"/>
      <c r="B8" s="6"/>
      <c r="C8" s="6"/>
      <c r="D8" s="6"/>
      <c r="E8" s="13" t="s">
        <v>60</v>
      </c>
      <c r="F8" s="14">
        <f>+F7</f>
        <v>173605119.80000001</v>
      </c>
      <c r="G8" s="14">
        <f>+G7</f>
        <v>0</v>
      </c>
      <c r="H8" s="14">
        <f t="shared" ref="H8:J8" si="0">+H7</f>
        <v>173605119.80000001</v>
      </c>
      <c r="I8" s="14">
        <f t="shared" si="0"/>
        <v>55074662</v>
      </c>
      <c r="J8" s="14">
        <f t="shared" si="0"/>
        <v>0</v>
      </c>
      <c r="K8" s="15">
        <f>+Reservapresupuestal[[#This Row],[OBLIGACION]]/Reservapresupuestal[[#This Row],[VALOR ACTUAL RESERVA PRESUPUESTAL]]</f>
        <v>0.3172410010917201</v>
      </c>
      <c r="L8" s="15">
        <f>+Reservapresupuestal[[#This Row],[PAGOS]]/Reservapresupuestal[[#This Row],[VALOR ACTUAL RESERVA PRESUPUESTAL]]</f>
        <v>0</v>
      </c>
      <c r="M8" s="34"/>
    </row>
    <row r="9" spans="1:15" ht="36" x14ac:dyDescent="0.35">
      <c r="A9" s="5" t="s">
        <v>70</v>
      </c>
      <c r="B9" s="6" t="s">
        <v>9</v>
      </c>
      <c r="C9" s="6" t="s">
        <v>10</v>
      </c>
      <c r="D9" s="6" t="s">
        <v>11</v>
      </c>
      <c r="E9" s="38" t="s">
        <v>71</v>
      </c>
      <c r="F9" s="39">
        <v>264819311</v>
      </c>
      <c r="G9" s="8">
        <v>0</v>
      </c>
      <c r="H9" s="8">
        <f>+Reservapresupuestal[[#This Row],[VALOR CONSTITUIDO]]-Reservapresupuestal[[#This Row],[VALOR REDUCCIÓN RESERVA PRESUPUESTAL]]</f>
        <v>264819311</v>
      </c>
      <c r="I9" s="8">
        <v>0</v>
      </c>
      <c r="J9" s="8">
        <v>0</v>
      </c>
      <c r="K9" s="23">
        <f>+Reservapresupuestal[[#This Row],[OBLIGACION]]/Reservapresupuestal[[#This Row],[VALOR ACTUAL RESERVA PRESUPUESTAL]]</f>
        <v>0</v>
      </c>
      <c r="L9" s="23">
        <f>+Reservapresupuestal[[#This Row],[PAGOS]]/Reservapresupuestal[[#This Row],[VALOR ACTUAL RESERVA PRESUPUESTAL]]</f>
        <v>0</v>
      </c>
      <c r="M9" s="34"/>
    </row>
    <row r="10" spans="1:15" ht="36" x14ac:dyDescent="0.35">
      <c r="A10" s="5"/>
      <c r="B10" s="6"/>
      <c r="C10" s="6"/>
      <c r="D10" s="6"/>
      <c r="E10" s="13" t="s">
        <v>47</v>
      </c>
      <c r="F10" s="14">
        <f>+F9</f>
        <v>264819311</v>
      </c>
      <c r="G10" s="14">
        <f>+G9</f>
        <v>0</v>
      </c>
      <c r="H10" s="14">
        <f t="shared" ref="H10:H11" si="1">+H7+H8</f>
        <v>347210239.60000002</v>
      </c>
      <c r="I10" s="14">
        <f t="shared" ref="I10" si="2">+I9</f>
        <v>0</v>
      </c>
      <c r="J10" s="14">
        <f>+J9</f>
        <v>0</v>
      </c>
      <c r="K10" s="15">
        <f>+Reservapresupuestal[[#This Row],[OBLIGACION]]/Reservapresupuestal[[#This Row],[VALOR ACTUAL RESERVA PRESUPUESTAL]]</f>
        <v>0</v>
      </c>
      <c r="L10" s="15">
        <f>+Reservapresupuestal[[#This Row],[PAGOS]]/Reservapresupuestal[[#This Row],[VALOR ACTUAL RESERVA PRESUPUESTAL]]</f>
        <v>0</v>
      </c>
      <c r="M10" s="34"/>
    </row>
    <row r="11" spans="1:15" s="2" customFormat="1" x14ac:dyDescent="0.35">
      <c r="A11" s="27"/>
      <c r="B11" s="12"/>
      <c r="C11" s="12"/>
      <c r="D11" s="12"/>
      <c r="E11" s="13" t="s">
        <v>46</v>
      </c>
      <c r="F11" s="14">
        <f>+F8+F9</f>
        <v>438424430.80000001</v>
      </c>
      <c r="G11" s="14">
        <f t="shared" ref="G11:J11" si="3">+G8+G9</f>
        <v>0</v>
      </c>
      <c r="H11" s="14">
        <f t="shared" si="1"/>
        <v>438424430.80000001</v>
      </c>
      <c r="I11" s="14">
        <f t="shared" si="3"/>
        <v>55074662</v>
      </c>
      <c r="J11" s="14">
        <f t="shared" si="3"/>
        <v>0</v>
      </c>
      <c r="K11" s="24">
        <f>+Reservapresupuestal[[#This Row],[OBLIGACION]]/Reservapresupuestal[[#This Row],[VALOR ACTUAL RESERVA PRESUPUESTAL]]</f>
        <v>0.12561950961424387</v>
      </c>
      <c r="L11" s="24">
        <f>+Reservapresupuestal[[#This Row],[PAGOS]]/Reservapresupuestal[[#This Row],[VALOR ACTUAL RESERVA PRESUPUESTAL]]</f>
        <v>0</v>
      </c>
    </row>
    <row r="12" spans="1:15" ht="108" x14ac:dyDescent="0.35">
      <c r="A12" s="26" t="s">
        <v>29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527114791.62</v>
      </c>
      <c r="G12" s="8">
        <v>0</v>
      </c>
      <c r="H12" s="8">
        <f>+Reservapresupuestal[[#This Row],[VALOR CONSTITUIDO]]-Reservapresupuestal[[#This Row],[VALOR REDUCCIÓN RESERVA PRESUPUESTAL]]</f>
        <v>527114791.62</v>
      </c>
      <c r="I12" s="8">
        <v>430201141.62</v>
      </c>
      <c r="J12" s="8">
        <v>306219531</v>
      </c>
      <c r="K12" s="9">
        <f>+Reservapresupuestal[[#This Row],[OBLIGACION]]/Reservapresupuestal[[#This Row],[VALOR ACTUAL RESERVA PRESUPUESTAL]]</f>
        <v>0.81614317879004694</v>
      </c>
      <c r="L12" s="9">
        <f>+Reservapresupuestal[[#This Row],[PAGOS]]/Reservapresupuestal[[#This Row],[VALOR ACTUAL RESERVA PRESUPUESTAL]]</f>
        <v>0.58093518882079742</v>
      </c>
    </row>
    <row r="13" spans="1:15" ht="108" x14ac:dyDescent="0.35">
      <c r="A13" s="26" t="s">
        <v>31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299886077</v>
      </c>
      <c r="G13" s="8">
        <v>0</v>
      </c>
      <c r="H13" s="8">
        <f>+Reservapresupuestal[[#This Row],[VALOR CONSTITUIDO]]-Reservapresupuestal[[#This Row],[VALOR REDUCCIÓN RESERVA PRESUPUESTAL]]</f>
        <v>299886077</v>
      </c>
      <c r="I13" s="8">
        <v>293001077</v>
      </c>
      <c r="J13" s="8">
        <v>247886077</v>
      </c>
      <c r="K13" s="23">
        <f>+Reservapresupuestal[[#This Row],[OBLIGACION]]/Reservapresupuestal[[#This Row],[VALOR ACTUAL RESERVA PRESUPUESTAL]]</f>
        <v>0.97704128157973802</v>
      </c>
      <c r="L13" s="23">
        <f>+Reservapresupuestal[[#This Row],[PAGOS]]/Reservapresupuestal[[#This Row],[VALOR ACTUAL RESERVA PRESUPUESTAL]]</f>
        <v>0.82660081948386022</v>
      </c>
    </row>
    <row r="14" spans="1:15" ht="108" x14ac:dyDescent="0.35">
      <c r="A14" s="26" t="s">
        <v>32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764985445.74000001</v>
      </c>
      <c r="G14" s="8">
        <v>0</v>
      </c>
      <c r="H14" s="8">
        <f>+Reservapresupuestal[[#This Row],[VALOR CONSTITUIDO]]-Reservapresupuestal[[#This Row],[VALOR REDUCCIÓN RESERVA PRESUPUESTAL]]</f>
        <v>764985445.74000001</v>
      </c>
      <c r="I14" s="8">
        <v>732277749.74000001</v>
      </c>
      <c r="J14" s="8">
        <v>454619016</v>
      </c>
      <c r="K14" s="9">
        <f>+Reservapresupuestal[[#This Row],[OBLIGACION]]/Reservapresupuestal[[#This Row],[VALOR ACTUAL RESERVA PRESUPUESTAL]]</f>
        <v>0.95724402839016032</v>
      </c>
      <c r="L14" s="9">
        <f>+Reservapresupuestal[[#This Row],[PAGOS]]/Reservapresupuestal[[#This Row],[VALOR ACTUAL RESERVA PRESUPUESTAL]]</f>
        <v>0.59428452989746683</v>
      </c>
    </row>
    <row r="15" spans="1:15" ht="108" x14ac:dyDescent="0.35">
      <c r="A15" s="26" t="s">
        <v>32</v>
      </c>
      <c r="B15" s="6" t="s">
        <v>9</v>
      </c>
      <c r="C15" s="6">
        <v>15</v>
      </c>
      <c r="D15" s="6" t="s">
        <v>11</v>
      </c>
      <c r="E15" s="7" t="s">
        <v>30</v>
      </c>
      <c r="F15" s="8">
        <v>7263238</v>
      </c>
      <c r="G15" s="8">
        <v>0</v>
      </c>
      <c r="H15" s="8">
        <f>+Reservapresupuestal[[#This Row],[VALOR CONSTITUIDO]]-Reservapresupuestal[[#This Row],[VALOR REDUCCIÓN RESERVA PRESUPUESTAL]]</f>
        <v>7263238</v>
      </c>
      <c r="I15" s="8">
        <v>0</v>
      </c>
      <c r="J15" s="8">
        <v>0</v>
      </c>
      <c r="K15" s="9">
        <f>+Reservapresupuestal[[#This Row],[OBLIGACION]]/Reservapresupuestal[[#This Row],[VALOR ACTUAL RESERVA PRESUPUESTAL]]</f>
        <v>0</v>
      </c>
      <c r="L15" s="9">
        <f>+Reservapresupuestal[[#This Row],[PAGOS]]/Reservapresupuestal[[#This Row],[VALOR ACTUAL RESERVA PRESUPUESTAL]]</f>
        <v>0</v>
      </c>
    </row>
    <row r="16" spans="1:15" ht="108" x14ac:dyDescent="0.35">
      <c r="A16" s="26" t="s">
        <v>33</v>
      </c>
      <c r="B16" s="6" t="s">
        <v>9</v>
      </c>
      <c r="C16" s="6" t="s">
        <v>26</v>
      </c>
      <c r="D16" s="6" t="s">
        <v>11</v>
      </c>
      <c r="E16" s="7" t="s">
        <v>30</v>
      </c>
      <c r="F16" s="8">
        <v>932310506.38999999</v>
      </c>
      <c r="G16" s="8">
        <v>0</v>
      </c>
      <c r="H16" s="8">
        <f>+Reservapresupuestal[[#This Row],[VALOR CONSTITUIDO]]-Reservapresupuestal[[#This Row],[VALOR REDUCCIÓN RESERVA PRESUPUESTAL]]</f>
        <v>932310506.38999999</v>
      </c>
      <c r="I16" s="8">
        <v>755672145.38999999</v>
      </c>
      <c r="J16" s="8">
        <v>391949982</v>
      </c>
      <c r="K16" s="9">
        <f>+Reservapresupuestal[[#This Row],[OBLIGACION]]/Reservapresupuestal[[#This Row],[VALOR ACTUAL RESERVA PRESUPUESTAL]]</f>
        <v>0.81053698334478552</v>
      </c>
      <c r="L16" s="9">
        <f>+Reservapresupuestal[[#This Row],[PAGOS]]/Reservapresupuestal[[#This Row],[VALOR ACTUAL RESERVA PRESUPUESTAL]]</f>
        <v>0.42040712757562898</v>
      </c>
    </row>
    <row r="17" spans="1:12" ht="108" x14ac:dyDescent="0.35">
      <c r="A17" s="26" t="s">
        <v>34</v>
      </c>
      <c r="B17" s="6" t="s">
        <v>9</v>
      </c>
      <c r="C17" s="6" t="s">
        <v>26</v>
      </c>
      <c r="D17" s="6" t="s">
        <v>11</v>
      </c>
      <c r="E17" s="7" t="s">
        <v>30</v>
      </c>
      <c r="F17" s="8">
        <v>614052194.94000006</v>
      </c>
      <c r="G17" s="8">
        <v>0</v>
      </c>
      <c r="H17" s="8">
        <f>+Reservapresupuestal[[#This Row],[VALOR CONSTITUIDO]]-Reservapresupuestal[[#This Row],[VALOR REDUCCIÓN RESERVA PRESUPUESTAL]]</f>
        <v>614052194.94000006</v>
      </c>
      <c r="I17" s="8">
        <v>563298916.94000006</v>
      </c>
      <c r="J17" s="8">
        <v>355662275</v>
      </c>
      <c r="K17" s="9">
        <f>+Reservapresupuestal[[#This Row],[OBLIGACION]]/Reservapresupuestal[[#This Row],[VALOR ACTUAL RESERVA PRESUPUESTAL]]</f>
        <v>0.9173469642837786</v>
      </c>
      <c r="L17" s="9">
        <f>+Reservapresupuestal[[#This Row],[PAGOS]]/Reservapresupuestal[[#This Row],[VALOR ACTUAL RESERVA PRESUPUESTAL]]</f>
        <v>0.57920528243491143</v>
      </c>
    </row>
    <row r="18" spans="1:12" ht="72" x14ac:dyDescent="0.35">
      <c r="A18" s="26" t="s">
        <v>35</v>
      </c>
      <c r="B18" s="6" t="s">
        <v>9</v>
      </c>
      <c r="C18" s="6" t="s">
        <v>26</v>
      </c>
      <c r="D18" s="6" t="s">
        <v>11</v>
      </c>
      <c r="E18" s="7" t="s">
        <v>36</v>
      </c>
      <c r="F18" s="8">
        <v>738258802.39999998</v>
      </c>
      <c r="G18" s="8">
        <v>0</v>
      </c>
      <c r="H18" s="8">
        <f>+Reservapresupuestal[[#This Row],[VALOR CONSTITUIDO]]-Reservapresupuestal[[#This Row],[VALOR REDUCCIÓN RESERVA PRESUPUESTAL]]</f>
        <v>738258802.39999998</v>
      </c>
      <c r="I18" s="8">
        <v>661664563.39999998</v>
      </c>
      <c r="J18" s="8">
        <v>306627512</v>
      </c>
      <c r="K18" s="9">
        <f>+Reservapresupuestal[[#This Row],[OBLIGACION]]/Reservapresupuestal[[#This Row],[VALOR ACTUAL RESERVA PRESUPUESTAL]]</f>
        <v>0.8962501513683272</v>
      </c>
      <c r="L18" s="9">
        <f>+Reservapresupuestal[[#This Row],[PAGOS]]/Reservapresupuestal[[#This Row],[VALOR ACTUAL RESERVA PRESUPUESTAL]]</f>
        <v>0.41533878228500215</v>
      </c>
    </row>
    <row r="19" spans="1:12" ht="108" x14ac:dyDescent="0.35">
      <c r="A19" s="26" t="s">
        <v>37</v>
      </c>
      <c r="B19" s="6" t="s">
        <v>9</v>
      </c>
      <c r="C19" s="6" t="s">
        <v>26</v>
      </c>
      <c r="D19" s="6" t="s">
        <v>11</v>
      </c>
      <c r="E19" s="7" t="s">
        <v>30</v>
      </c>
      <c r="F19" s="8">
        <v>843963082</v>
      </c>
      <c r="G19" s="8">
        <v>0</v>
      </c>
      <c r="H19" s="8">
        <f>+Reservapresupuestal[[#This Row],[VALOR CONSTITUIDO]]-Reservapresupuestal[[#This Row],[VALOR REDUCCIÓN RESERVA PRESUPUESTAL]]</f>
        <v>843963082</v>
      </c>
      <c r="I19" s="8">
        <v>829343368</v>
      </c>
      <c r="J19" s="8">
        <v>353711701</v>
      </c>
      <c r="K19" s="9">
        <f>+Reservapresupuestal[[#This Row],[OBLIGACION]]/Reservapresupuestal[[#This Row],[VALOR ACTUAL RESERVA PRESUPUESTAL]]</f>
        <v>0.982677306256863</v>
      </c>
      <c r="L19" s="9">
        <f>+Reservapresupuestal[[#This Row],[PAGOS]]/Reservapresupuestal[[#This Row],[VALOR ACTUAL RESERVA PRESUPUESTAL]]</f>
        <v>0.41910802562806887</v>
      </c>
    </row>
    <row r="20" spans="1:12" ht="90" x14ac:dyDescent="0.35">
      <c r="A20" s="26" t="s">
        <v>38</v>
      </c>
      <c r="B20" s="6" t="s">
        <v>9</v>
      </c>
      <c r="C20" s="6" t="s">
        <v>26</v>
      </c>
      <c r="D20" s="6" t="s">
        <v>11</v>
      </c>
      <c r="E20" s="7" t="s">
        <v>39</v>
      </c>
      <c r="F20" s="8">
        <v>1214493224.3199999</v>
      </c>
      <c r="G20" s="8">
        <v>0</v>
      </c>
      <c r="H20" s="8">
        <f>+Reservapresupuestal[[#This Row],[VALOR CONSTITUIDO]]-Reservapresupuestal[[#This Row],[VALOR REDUCCIÓN RESERVA PRESUPUESTAL]]</f>
        <v>1214493224.3199999</v>
      </c>
      <c r="I20" s="8">
        <v>1195413141.3199999</v>
      </c>
      <c r="J20" s="8">
        <v>176171935</v>
      </c>
      <c r="K20" s="9">
        <f>+Reservapresupuestal[[#This Row],[OBLIGACION]]/Reservapresupuestal[[#This Row],[VALOR ACTUAL RESERVA PRESUPUESTAL]]</f>
        <v>0.98428967521767519</v>
      </c>
      <c r="L20" s="9">
        <f>+Reservapresupuestal[[#This Row],[PAGOS]]/Reservapresupuestal[[#This Row],[VALOR ACTUAL RESERVA PRESUPUESTAL]]</f>
        <v>0.14505798095221112</v>
      </c>
    </row>
    <row r="21" spans="1:12" s="2" customFormat="1" x14ac:dyDescent="0.35">
      <c r="A21" s="28"/>
      <c r="B21" s="12"/>
      <c r="C21" s="12"/>
      <c r="D21" s="12"/>
      <c r="E21" s="13" t="s">
        <v>45</v>
      </c>
      <c r="F21" s="14">
        <f>SUM(F12:F20)</f>
        <v>5942327362.4099998</v>
      </c>
      <c r="G21" s="14">
        <f t="shared" ref="G21:J21" si="4">SUM(G12:G20)</f>
        <v>0</v>
      </c>
      <c r="H21" s="14">
        <f t="shared" si="4"/>
        <v>5942327362.4099998</v>
      </c>
      <c r="I21" s="14">
        <f t="shared" si="4"/>
        <v>5460872103.4099998</v>
      </c>
      <c r="J21" s="14">
        <f t="shared" si="4"/>
        <v>2592848029</v>
      </c>
      <c r="K21" s="15">
        <f>+Reservapresupuestal[[#This Row],[OBLIGACION]]/Reservapresupuestal[[#This Row],[VALOR ACTUAL RESERVA PRESUPUESTAL]]</f>
        <v>0.91897867121128474</v>
      </c>
      <c r="L21" s="15">
        <f>+Reservapresupuestal[[#This Row],[PAGOS]]/Reservapresupuestal[[#This Row],[VALOR ACTUAL RESERVA PRESUPUESTAL]]</f>
        <v>0.43633544079073283</v>
      </c>
    </row>
    <row r="22" spans="1:12" s="2" customFormat="1" ht="36" x14ac:dyDescent="0.35">
      <c r="A22" s="18"/>
      <c r="B22" s="18"/>
      <c r="C22" s="18"/>
      <c r="D22" s="18"/>
      <c r="E22" s="19" t="s">
        <v>65</v>
      </c>
      <c r="F22" s="20">
        <f>+F11+F21</f>
        <v>6380751793.21</v>
      </c>
      <c r="G22" s="20">
        <f t="shared" ref="G22:J22" si="5">+G11+G21</f>
        <v>0</v>
      </c>
      <c r="H22" s="20">
        <f t="shared" si="5"/>
        <v>6380751793.21</v>
      </c>
      <c r="I22" s="20">
        <f t="shared" si="5"/>
        <v>5515946765.4099998</v>
      </c>
      <c r="J22" s="20">
        <f t="shared" si="5"/>
        <v>2592848029</v>
      </c>
      <c r="K22" s="25">
        <f>+Reservapresupuestal[[#This Row],[OBLIGACION]]/Reservapresupuestal[[#This Row],[VALOR ACTUAL RESERVA PRESUPUESTAL]]</f>
        <v>0.86446659330640752</v>
      </c>
      <c r="L22" s="25">
        <f>+Reservapresupuestal[[#This Row],[PAGOS]]/Reservapresupuestal[[#This Row],[VALOR ACTUAL RESERVA PRESUPUESTAL]]</f>
        <v>0.40635462920829296</v>
      </c>
    </row>
    <row r="24" spans="1:12" x14ac:dyDescent="0.35">
      <c r="A24" s="2" t="s">
        <v>63</v>
      </c>
      <c r="K24" s="37"/>
      <c r="L24" s="37"/>
    </row>
    <row r="25" spans="1:12" x14ac:dyDescent="0.35">
      <c r="A25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H7:H22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Adriana María Chávez Galeano</cp:lastModifiedBy>
  <dcterms:created xsi:type="dcterms:W3CDTF">2025-04-01T15:55:10Z</dcterms:created>
  <dcterms:modified xsi:type="dcterms:W3CDTF">2026-04-14T16:35:33Z</dcterms:modified>
</cp:coreProperties>
</file>