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13_ncr:1_{85B6ECD9-ECCC-4E88-AEC8-4DD3AC18DD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6" l="1"/>
  <c r="H7" i="6"/>
  <c r="O20" i="1"/>
  <c r="N20" i="1"/>
  <c r="M20" i="1"/>
  <c r="L20" i="1"/>
  <c r="K20" i="1"/>
  <c r="J20" i="1"/>
  <c r="G13" i="1"/>
  <c r="H13" i="1"/>
  <c r="G20" i="1"/>
  <c r="H20" i="1"/>
  <c r="I20" i="1"/>
  <c r="F20" i="1"/>
  <c r="I19" i="1"/>
  <c r="P19" i="1"/>
  <c r="Q19" i="1"/>
  <c r="R19" i="1"/>
  <c r="H20" i="6"/>
  <c r="H19" i="6"/>
  <c r="H18" i="6"/>
  <c r="H17" i="6"/>
  <c r="H16" i="6"/>
  <c r="H15" i="6"/>
  <c r="J21" i="6"/>
  <c r="I21" i="6"/>
  <c r="H21" i="6"/>
  <c r="G21" i="6"/>
  <c r="H9" i="6"/>
  <c r="J8" i="6"/>
  <c r="J11" i="6" s="1"/>
  <c r="I8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H8" i="6" l="1"/>
  <c r="J22" i="6"/>
  <c r="L9" i="6"/>
  <c r="K9" i="6"/>
  <c r="I29" i="1"/>
  <c r="P29" i="1" s="1"/>
  <c r="I28" i="1"/>
  <c r="Q28" i="1" s="1"/>
  <c r="I27" i="1"/>
  <c r="R27" i="1" s="1"/>
  <c r="I26" i="1"/>
  <c r="R26" i="1" s="1"/>
  <c r="I25" i="1"/>
  <c r="Q25" i="1" s="1"/>
  <c r="I24" i="1"/>
  <c r="Q24" i="1" s="1"/>
  <c r="I23" i="1"/>
  <c r="Q23" i="1" s="1"/>
  <c r="I22" i="1"/>
  <c r="P22" i="1" s="1"/>
  <c r="I18" i="1"/>
  <c r="R18" i="1" s="1"/>
  <c r="I17" i="1"/>
  <c r="I15" i="1"/>
  <c r="R15" i="1" s="1"/>
  <c r="I14" i="1"/>
  <c r="L14" i="1" s="1"/>
  <c r="I12" i="1"/>
  <c r="P12" i="1" s="1"/>
  <c r="I9" i="1"/>
  <c r="Q9" i="1" s="1"/>
  <c r="I10" i="1"/>
  <c r="Q10" i="1" s="1"/>
  <c r="I8" i="1"/>
  <c r="Q8" i="1" s="1"/>
  <c r="L7" i="6"/>
  <c r="G8" i="6"/>
  <c r="G11" i="6" s="1"/>
  <c r="G22" i="6" s="1"/>
  <c r="I11" i="6"/>
  <c r="I22" i="6" s="1"/>
  <c r="O30" i="1"/>
  <c r="N30" i="1"/>
  <c r="M30" i="1"/>
  <c r="K30" i="1"/>
  <c r="J30" i="1"/>
  <c r="H30" i="1"/>
  <c r="G30" i="1"/>
  <c r="F30" i="1"/>
  <c r="O13" i="1"/>
  <c r="N13" i="1"/>
  <c r="M13" i="1"/>
  <c r="K13" i="1"/>
  <c r="J13" i="1"/>
  <c r="F13" i="1"/>
  <c r="O11" i="1"/>
  <c r="N11" i="1"/>
  <c r="M11" i="1"/>
  <c r="K11" i="1"/>
  <c r="J11" i="1"/>
  <c r="F11" i="1"/>
  <c r="F8" i="6"/>
  <c r="F11" i="6" s="1"/>
  <c r="F22" i="6" s="1"/>
  <c r="H11" i="6" l="1"/>
  <c r="H22" i="6" s="1"/>
  <c r="K13" i="6"/>
  <c r="L10" i="6"/>
  <c r="K10" i="6"/>
  <c r="L8" i="6"/>
  <c r="P20" i="1"/>
  <c r="L15" i="1"/>
  <c r="L22" i="1"/>
  <c r="L18" i="1"/>
  <c r="L16" i="1"/>
  <c r="P26" i="1"/>
  <c r="P24" i="1"/>
  <c r="L23" i="1"/>
  <c r="R14" i="1"/>
  <c r="I16" i="1"/>
  <c r="R16" i="1" s="1"/>
  <c r="I11" i="1"/>
  <c r="P11" i="1" s="1"/>
  <c r="K7" i="6"/>
  <c r="K12" i="6"/>
  <c r="L25" i="1"/>
  <c r="R25" i="1"/>
  <c r="Q26" i="1"/>
  <c r="L12" i="1"/>
  <c r="L13" i="1" s="1"/>
  <c r="L8" i="1"/>
  <c r="L9" i="1"/>
  <c r="L26" i="1"/>
  <c r="L17" i="1"/>
  <c r="Q27" i="1"/>
  <c r="Q22" i="1"/>
  <c r="L27" i="1"/>
  <c r="L24" i="1"/>
  <c r="P18" i="1"/>
  <c r="P28" i="1"/>
  <c r="L28" i="1"/>
  <c r="R29" i="1"/>
  <c r="Q29" i="1"/>
  <c r="P17" i="1"/>
  <c r="R28" i="1"/>
  <c r="L29" i="1"/>
  <c r="L10" i="1"/>
  <c r="R8" i="1"/>
  <c r="Q18" i="1"/>
  <c r="R12" i="1"/>
  <c r="R9" i="1"/>
  <c r="P10" i="1"/>
  <c r="P8" i="1"/>
  <c r="P15" i="1"/>
  <c r="Q17" i="1"/>
  <c r="Q15" i="1"/>
  <c r="Q12" i="1"/>
  <c r="I13" i="1"/>
  <c r="Q13" i="1" s="1"/>
  <c r="R22" i="1"/>
  <c r="R17" i="1"/>
  <c r="P27" i="1"/>
  <c r="R10" i="1"/>
  <c r="P9" i="1"/>
  <c r="P14" i="1"/>
  <c r="Q14" i="1"/>
  <c r="R24" i="1"/>
  <c r="R23" i="1"/>
  <c r="P25" i="1"/>
  <c r="P23" i="1"/>
  <c r="I30" i="1"/>
  <c r="P30" i="1" s="1"/>
  <c r="K8" i="6"/>
  <c r="F21" i="1"/>
  <c r="F31" i="1" s="1"/>
  <c r="G21" i="1"/>
  <c r="G31" i="1" s="1"/>
  <c r="J21" i="1"/>
  <c r="J31" i="1" s="1"/>
  <c r="K21" i="1"/>
  <c r="K31" i="1" s="1"/>
  <c r="N21" i="1"/>
  <c r="O21" i="1"/>
  <c r="H21" i="1"/>
  <c r="H31" i="1" s="1"/>
  <c r="M21" i="1"/>
  <c r="P16" i="1" l="1"/>
  <c r="K15" i="6"/>
  <c r="L15" i="6"/>
  <c r="L13" i="6"/>
  <c r="L12" i="6"/>
  <c r="Q20" i="1"/>
  <c r="R20" i="1"/>
  <c r="L11" i="6"/>
  <c r="K11" i="6"/>
  <c r="R30" i="1"/>
  <c r="Q30" i="1"/>
  <c r="Q16" i="1"/>
  <c r="L11" i="1"/>
  <c r="L30" i="1"/>
  <c r="P13" i="1"/>
  <c r="R11" i="1"/>
  <c r="Q11" i="1"/>
  <c r="I21" i="1"/>
  <c r="I31" i="1" s="1"/>
  <c r="R13" i="1"/>
  <c r="O31" i="1"/>
  <c r="N31" i="1"/>
  <c r="M31" i="1"/>
  <c r="L19" i="6" l="1"/>
  <c r="K19" i="6"/>
  <c r="L18" i="6"/>
  <c r="K18" i="6"/>
  <c r="L14" i="6"/>
  <c r="K14" i="6"/>
  <c r="K16" i="6"/>
  <c r="L16" i="6"/>
  <c r="Q21" i="1"/>
  <c r="L21" i="1"/>
  <c r="L31" i="1" s="1"/>
  <c r="P31" i="1"/>
  <c r="P21" i="1"/>
  <c r="Q31" i="1"/>
  <c r="R31" i="1"/>
  <c r="R21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<sst xmlns="http://schemas.openxmlformats.org/spreadsheetml/2006/main" count="186" uniqueCount="76">
  <si>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</si>
  <si>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</si>
  <si>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</si>
  <si>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</si>
  <si>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</si>
  <si>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</si>
  <si>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</si>
  <si>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</si>
  <si>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</si>
  <si>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</si>
  <si>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</si>
  <si>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</si>
  <si>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</si>
  <si>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</si>
  <si>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</si>
  <si>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</si>
  <si>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</si>
  <si>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</si>
  <si>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</si>
  <si>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</si>
  <si>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</si>
  <si>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</si>
  <si>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</si>
  <si>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</si>
  <si>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</si>
  <si>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</si>
  <si>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</si>
  <si>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</si>
  <si>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</si>
  <si>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</si>
  <si>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</si>
  <si>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</si>
  <si>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</si>
  <si>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</si>
  <si>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</si>
  <si>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</si>
  <si>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</si>
  <si>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</si>
  <si>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</si>
  <si>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</si>
  <si>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</si>
  <si>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</si>
  <si>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</si>
  <si>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</si>
  <si>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</si>
  <si>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</si>
  <si>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</si>
  <si>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</si>
  <si>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</si>
  <si>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</si>
  <si>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</si>
  <si>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</si>
  <si>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</si>
  <si>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</si>
  <si>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</si>
  <si>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</si>
  <si>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</si>
  <si>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</si>
  <si>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</si>
  <si>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</si>
  <si>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</si>
  <si>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</si>
  <si>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</si>
  <si>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</si>
  <si>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</si>
  <si>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</si>
  <si>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</si>
  <si>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</si>
  <si>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</si>
  <si>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</si>
  <si>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</si>
  <si>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</si>
  <si>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A-08-05</t>
  </si>
  <si>
    <t>MULTAS, SANCIONES E INTERESES DE MORA</t>
  </si>
  <si>
    <t>EJECUCION PRESUPUESTO DE GASTOS A 30 DE ABRIL DE 2026</t>
  </si>
  <si>
    <t>EJECUCION RESERVA PRESUPUESTAL 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</si>
</sst>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2" totalsRowCount="1" headerRowDxfId="54" dataDxfId="53">
  <autoFilter ref="A7:R31" xr:uid="{667623FA-346B-4818-AF0E-991E20024AA5}"/>
  <tableColumns count="18">
    <tableColumn id="1" xr3:uid="{0F918B8E-976B-4CC0-849A-1D762193C2A8}" name="RUBRO" dataDxfId="52" totalsRowDxfId="51"/>
    <tableColumn id="2" xr3:uid="{68874222-ADB0-4016-BDEA-FDDE0CFDA84A}" name="FUENTE" dataDxfId="50" totalsRowDxfId="49"/>
    <tableColumn id="3" xr3:uid="{2A598904-DB77-4FB4-BC99-3EF40481B0D5}" name="RECURSO" dataDxfId="48" totalsRowDxfId="47"/>
    <tableColumn id="4" xr3:uid="{5230E8F2-F049-4A1F-816B-6C8129BDE1EB}" name="SITUACION DE FONDOS" dataDxfId="46" totalsRowDxfId="45"/>
    <tableColumn id="5" xr3:uid="{16543DA8-A39D-4F00-8C97-E175697844D9}" name="DESCRIPCION" dataDxfId="44" totalsRowDxfId="43"/>
    <tableColumn id="6" xr3:uid="{402CE5DF-FC58-4E29-88FF-583C73627E05}" name="APROPIACIÓN INICIAL" dataDxfId="42" totalsRowDxfId="41"/>
    <tableColumn id="7" xr3:uid="{E17836AC-39CF-47B0-8702-738CD993EF2F}" name="APROPIACIÓN ADICIONADA" dataDxfId="40" totalsRowDxfId="39"/>
    <tableColumn id="8" xr3:uid="{4914ED43-5856-420F-AF37-31CB60AA36B0}" name="APROPIACIÓN REDUCIDA" dataDxfId="38" totalsRowDxfId="37"/>
    <tableColumn id="9" xr3:uid="{ABDB4CC4-E5BD-49FF-8688-F96FB3A285E2}" name="APROPIACIÓN VIGENTE" dataDxfId="36" totalsRowDxfId="35"/>
    <tableColumn id="10" xr3:uid="{0F5780C0-4693-47C9-A1B4-C1F1968C01F1}" name="APROPIACION BLOQUEADA" dataDxfId="34" totalsRowDxfId="33"/>
    <tableColumn id="11" xr3:uid="{EE08F361-ABF9-42A5-9280-60EE308D9952}" name="CERTIFICADO DE DISPONIBILIDAD PRESUPUESTAL" dataDxfId="32" totalsRowDxfId="31"/>
    <tableColumn id="12" xr3:uid="{6C7C0EE0-ECD1-411B-A436-65475348FB1E}" name="APROPIACION DISPONIBLE" dataDxfId="30" totalsRowDxfId="29"/>
    <tableColumn id="13" xr3:uid="{6D919175-647D-47F5-9A65-10B16CAE6BAA}" name="COMPROMISO" dataDxfId="28" totalsRowDxfId="27"/>
    <tableColumn id="14" xr3:uid="{2A9246F9-E26E-4D3F-88E0-DBE81B8A728B}" name="OBLIGACION" dataDxfId="26" totalsRowDxfId="25"/>
    <tableColumn id="15" xr3:uid="{021F20B4-EC50-4F49-8685-975270AD1BB4}" name="PAGOS" dataDxfId="24" totalsRowDxfId="23"/>
    <tableColumn id="16" xr3:uid="{098DF0F3-0440-429E-A75B-D0BA19B83757}" name="% Compromisos" dataDxfId="22" totalsRowDxfId="21">
      <calculatedColumnFormula>+M8/I8</calculatedColumnFormula>
    </tableColumn>
    <tableColumn id="17" xr3:uid="{0A65F332-2109-4193-9A1A-007B1EEEF6CC}" name="% Obligaciones" dataDxfId="20" totalsRowDxfId="19">
      <calculatedColumnFormula>+N8/I8</calculatedColumnFormula>
    </tableColumn>
    <tableColumn id="18" xr3:uid="{61581416-4C24-430C-9E1A-83201B97EECB}" name="% Pagos" dataDxfId="18" totalsRow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16" dataDxfId="14" headerRowBorderDxfId="15" tableBorderDxfId="13" totalsRowBorderDxfId="12">
  <autoFilter ref="A6:L22" xr:uid="{BCFDDCED-09B3-4401-A9E6-5A4322323ADE}"/>
  <tableColumns count="12">
    <tableColumn id="1" xr3:uid="{2A47EBC2-AED2-4DF1-960F-37D06E06EE3C}" name="RUBRO" dataDxfId="11"/>
    <tableColumn id="2" xr3:uid="{F32CB2C7-814A-4515-829B-554E586F5D32}" name="FUENTE" dataDxfId="10"/>
    <tableColumn id="3" xr3:uid="{5F3338AE-CCE1-42D3-BF66-9C15666D3126}" name="REC" dataDxfId="9"/>
    <tableColumn id="4" xr3:uid="{A2BBABAB-3482-4AF2-97F7-D13BF69206F2}" name="SIT" dataDxfId="8"/>
    <tableColumn id="5" xr3:uid="{A6191345-29CA-4A33-9CD5-E0D690CFFEBF}" name="DESCRIPCION" dataDxfId="7"/>
    <tableColumn id="6" xr3:uid="{D1B2F35E-451B-41D3-A7C5-689F6E3AFF78}" name="VALOR CONSTITUIDO" dataDxfId="6"/>
    <tableColumn id="12" xr3:uid="{4A37AEDC-349B-4E77-A734-79134FB32774}" name="VALOR REDUCCIÓN RESERVA PRESUPUESTAL" dataDxfId="5"/>
    <tableColumn id="11" xr3:uid="{B606E8A4-E07C-4A10-9E22-D96770AC1F3A}" name="VALOR ACTUAL RESERVA PRESUPUESTAL" dataDxfId="4">
      <calculatedColumnFormula>+H4+H5</calculatedColumnFormula>
    </tableColumn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showGridLines="0" topLeftCell="D24" zoomScale="85" zoomScaleNormal="85" workbookViewId="0">
      <selection activeCell="M12" sqref="M12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9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</row>
    <row r="2" spans="1:24" x14ac:dyDescent="0.35">
      <c r="A2" s="40" t="s">
        <v>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</row>
    <row r="3" spans="1:24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</row>
    <row r="4" spans="1:24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2983799052</v>
      </c>
      <c r="N8" s="8">
        <v>2983799052</v>
      </c>
      <c r="O8" s="8">
        <v>2983799052</v>
      </c>
      <c r="P8" s="9">
        <f t="shared" ref="P8:P31" si="0">+M8/I8</f>
        <v>0.29463800256739409</v>
      </c>
      <c r="Q8" s="9">
        <f t="shared" ref="Q8:Q31" si="1">+N8/I8</f>
        <v>0.29463800256739409</v>
      </c>
      <c r="R8" s="10">
        <f t="shared" ref="R8:R31" si="2">+O8/I8</f>
        <v>0.29463800256739409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1216601286</v>
      </c>
      <c r="N9" s="8">
        <v>1216601286</v>
      </c>
      <c r="O9" s="8">
        <v>1216601286</v>
      </c>
      <c r="P9" s="9">
        <f t="shared" si="0"/>
        <v>0.34222258396624472</v>
      </c>
      <c r="Q9" s="9">
        <f t="shared" si="1"/>
        <v>0.34222258396624472</v>
      </c>
      <c r="R9" s="10">
        <f t="shared" si="2"/>
        <v>0.34222258396624472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479029644</v>
      </c>
      <c r="N10" s="8">
        <v>479029644</v>
      </c>
      <c r="O10" s="8">
        <v>479029644</v>
      </c>
      <c r="P10" s="9">
        <f t="shared" si="0"/>
        <v>0.2841219715302491</v>
      </c>
      <c r="Q10" s="9">
        <f t="shared" si="1"/>
        <v>0.2841219715302491</v>
      </c>
      <c r="R10" s="10">
        <f t="shared" si="2"/>
        <v>0.2841219715302491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4679429982</v>
      </c>
      <c r="N11" s="14">
        <f t="shared" si="3"/>
        <v>4679429982</v>
      </c>
      <c r="O11" s="14">
        <f t="shared" si="3"/>
        <v>4679429982</v>
      </c>
      <c r="P11" s="15">
        <f t="shared" si="0"/>
        <v>0.30449179997397191</v>
      </c>
      <c r="Q11" s="15">
        <f t="shared" si="1"/>
        <v>0.30449179997397191</v>
      </c>
      <c r="R11" s="16">
        <f t="shared" si="2"/>
        <v>0.30449179997397191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7218808</v>
      </c>
      <c r="I12" s="8">
        <f>+Vigencia[[#This Row],[APROPIACIÓN INICIAL]]+Vigencia[[#This Row],[APROPIACIÓN ADICIONADA]]-Vigencia[[#This Row],[APROPIACIÓN REDUCIDA]]</f>
        <v>3119665290</v>
      </c>
      <c r="J12" s="8">
        <v>0</v>
      </c>
      <c r="K12" s="8">
        <v>2270395150.5</v>
      </c>
      <c r="L12" s="8">
        <f>+Vigencia[[#This Row],[APROPIACIÓN VIGENTE]]-Vigencia[[#This Row],[APROPIACION BLOQUEADA]]-Vigencia[[#This Row],[CERTIFICADO DE DISPONIBILIDAD PRESUPUESTAL]]</f>
        <v>849270139.5</v>
      </c>
      <c r="M12" s="8">
        <v>2055647788.5</v>
      </c>
      <c r="N12" s="8">
        <v>972492682.37</v>
      </c>
      <c r="O12" s="8">
        <v>972492682.37</v>
      </c>
      <c r="P12" s="9">
        <f t="shared" si="0"/>
        <v>0.65893216015491196</v>
      </c>
      <c r="Q12" s="9">
        <f t="shared" si="1"/>
        <v>0.31172981456930593</v>
      </c>
      <c r="R12" s="10">
        <f t="shared" si="2"/>
        <v>0.31172981456930593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14">
        <f t="shared" ref="G13:H13" si="4">+G12</f>
        <v>0</v>
      </c>
      <c r="H13" s="14">
        <f t="shared" si="4"/>
        <v>7218808</v>
      </c>
      <c r="I13" s="14">
        <f t="shared" ref="I13" si="5">+I12</f>
        <v>3119665290</v>
      </c>
      <c r="J13" s="14">
        <f t="shared" ref="J13" si="6">+J12</f>
        <v>0</v>
      </c>
      <c r="K13" s="14">
        <f t="shared" ref="K13" si="7">+K12</f>
        <v>2270395150.5</v>
      </c>
      <c r="L13" s="14">
        <f t="shared" ref="L13" si="8">+L12</f>
        <v>849270139.5</v>
      </c>
      <c r="M13" s="14">
        <f t="shared" ref="M13" si="9">+M12</f>
        <v>2055647788.5</v>
      </c>
      <c r="N13" s="14">
        <f t="shared" ref="N13" si="10">+N12</f>
        <v>972492682.37</v>
      </c>
      <c r="O13" s="14">
        <f t="shared" ref="O13" si="11">+O12</f>
        <v>972492682.37</v>
      </c>
      <c r="P13" s="15">
        <f t="shared" si="0"/>
        <v>0.65893216015491196</v>
      </c>
      <c r="Q13" s="15">
        <f t="shared" si="1"/>
        <v>0.31172981456930593</v>
      </c>
      <c r="R13" s="16">
        <f t="shared" si="2"/>
        <v>0.31172981456930593</v>
      </c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22709621</v>
      </c>
      <c r="N15" s="8">
        <v>16737589</v>
      </c>
      <c r="O15" s="8">
        <v>16737589</v>
      </c>
      <c r="P15" s="9">
        <f t="shared" si="0"/>
        <v>0.23904864210526316</v>
      </c>
      <c r="Q15" s="9">
        <f t="shared" si="1"/>
        <v>0.17618514736842106</v>
      </c>
      <c r="R15" s="10">
        <f t="shared" si="2"/>
        <v>0.17618514736842106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2">SUM(F14:F15)</f>
        <v>1274000000</v>
      </c>
      <c r="G16" s="14">
        <f t="shared" si="12"/>
        <v>0</v>
      </c>
      <c r="H16" s="14">
        <f t="shared" si="12"/>
        <v>0</v>
      </c>
      <c r="I16" s="14">
        <f t="shared" si="12"/>
        <v>1274000000</v>
      </c>
      <c r="J16" s="14">
        <f t="shared" si="12"/>
        <v>1179000000</v>
      </c>
      <c r="K16" s="14">
        <f t="shared" si="12"/>
        <v>95000000</v>
      </c>
      <c r="L16" s="14">
        <f t="shared" si="12"/>
        <v>0</v>
      </c>
      <c r="M16" s="14">
        <f t="shared" si="12"/>
        <v>22709621</v>
      </c>
      <c r="N16" s="14">
        <f t="shared" si="12"/>
        <v>16737589</v>
      </c>
      <c r="O16" s="14">
        <f t="shared" si="12"/>
        <v>16737589</v>
      </c>
      <c r="P16" s="15">
        <f t="shared" si="0"/>
        <v>1.7825448194662481E-2</v>
      </c>
      <c r="Q16" s="15">
        <f t="shared" si="1"/>
        <v>1.3137824960753532E-2</v>
      </c>
      <c r="R16" s="16">
        <f t="shared" si="2"/>
        <v>1.3137824960753532E-2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36" x14ac:dyDescent="0.35">
      <c r="A19" s="5" t="s">
        <v>72</v>
      </c>
      <c r="B19" s="6" t="s">
        <v>9</v>
      </c>
      <c r="C19" s="6" t="s">
        <v>10</v>
      </c>
      <c r="D19" s="6" t="s">
        <v>11</v>
      </c>
      <c r="E19" s="7" t="s">
        <v>73</v>
      </c>
      <c r="F19" s="8">
        <v>0</v>
      </c>
      <c r="G19" s="8">
        <v>7218808</v>
      </c>
      <c r="H19" s="8">
        <v>0</v>
      </c>
      <c r="I19" s="8">
        <f>+Vigencia[[#This Row],[APROPIACIÓN INICIAL]]+Vigencia[[#This Row],[APROPIACIÓN ADICIONADA]]-Vigencia[[#This Row],[APROPIACIÓN REDUCIDA]]</f>
        <v>7218808</v>
      </c>
      <c r="J19" s="8">
        <v>0</v>
      </c>
      <c r="K19" s="8">
        <v>7218808</v>
      </c>
      <c r="L19" s="8">
        <v>0</v>
      </c>
      <c r="M19" s="8">
        <v>7218808</v>
      </c>
      <c r="N19" s="8">
        <v>7218808</v>
      </c>
      <c r="O19" s="8">
        <v>7218808</v>
      </c>
      <c r="P19" s="9">
        <f>+M19/I19</f>
        <v>1</v>
      </c>
      <c r="Q19" s="9">
        <f>+N19/I19</f>
        <v>1</v>
      </c>
      <c r="R19" s="10">
        <f>+O19/I19</f>
        <v>1</v>
      </c>
    </row>
    <row r="20" spans="1:18" ht="72" x14ac:dyDescent="0.35">
      <c r="A20" s="11"/>
      <c r="B20" s="12"/>
      <c r="C20" s="12"/>
      <c r="D20" s="12"/>
      <c r="E20" s="13" t="s">
        <v>44</v>
      </c>
      <c r="F20" s="14">
        <f>+F17+F18+F19</f>
        <v>179070000</v>
      </c>
      <c r="G20" s="14">
        <f t="shared" ref="G20:I20" si="13">+G17+G18+G19</f>
        <v>7218808</v>
      </c>
      <c r="H20" s="14">
        <f t="shared" si="13"/>
        <v>0</v>
      </c>
      <c r="I20" s="14">
        <f t="shared" si="13"/>
        <v>186288808</v>
      </c>
      <c r="J20" s="14">
        <f t="shared" ref="J20" si="14">+J17+J18+J19</f>
        <v>0</v>
      </c>
      <c r="K20" s="14">
        <f t="shared" ref="K20" si="15">+K17+K18+K19</f>
        <v>7218808</v>
      </c>
      <c r="L20" s="14">
        <f t="shared" ref="L20" si="16">+L17+L18+L19</f>
        <v>179070000</v>
      </c>
      <c r="M20" s="14">
        <f t="shared" ref="M20" si="17">+M17+M18+M19</f>
        <v>7218808</v>
      </c>
      <c r="N20" s="14">
        <f t="shared" ref="N20" si="18">+N17+N18+N19</f>
        <v>7218808</v>
      </c>
      <c r="O20" s="14">
        <f t="shared" ref="O20" si="19">+O17+O18+O19</f>
        <v>7218808</v>
      </c>
      <c r="P20" s="15">
        <f t="shared" si="0"/>
        <v>3.8750626392971499E-2</v>
      </c>
      <c r="Q20" s="15">
        <f t="shared" si="1"/>
        <v>3.8750626392971499E-2</v>
      </c>
      <c r="R20" s="16">
        <f t="shared" si="2"/>
        <v>3.8750626392971499E-2</v>
      </c>
    </row>
    <row r="21" spans="1:18" x14ac:dyDescent="0.35">
      <c r="A21" s="11"/>
      <c r="B21" s="12"/>
      <c r="C21" s="12"/>
      <c r="D21" s="12"/>
      <c r="E21" s="13" t="s">
        <v>46</v>
      </c>
      <c r="F21" s="14">
        <f t="shared" ref="F21:O21" si="20">+F11+F13+F16+F20</f>
        <v>19947954098</v>
      </c>
      <c r="G21" s="14">
        <f t="shared" si="20"/>
        <v>7218808</v>
      </c>
      <c r="H21" s="14">
        <f t="shared" si="20"/>
        <v>7218808</v>
      </c>
      <c r="I21" s="14">
        <f t="shared" si="20"/>
        <v>19947954098</v>
      </c>
      <c r="J21" s="14">
        <f t="shared" si="20"/>
        <v>1179000000</v>
      </c>
      <c r="K21" s="14">
        <f t="shared" si="20"/>
        <v>17740613958.5</v>
      </c>
      <c r="L21" s="14">
        <f t="shared" si="20"/>
        <v>1028340139.5</v>
      </c>
      <c r="M21" s="14">
        <f t="shared" si="20"/>
        <v>6765006199.5</v>
      </c>
      <c r="N21" s="14">
        <f t="shared" si="20"/>
        <v>5675879061.3699999</v>
      </c>
      <c r="O21" s="14">
        <f t="shared" si="20"/>
        <v>5675879061.3699999</v>
      </c>
      <c r="P21" s="15">
        <f t="shared" si="0"/>
        <v>0.33913283368635111</v>
      </c>
      <c r="Q21" s="15">
        <f t="shared" si="1"/>
        <v>0.28453439553177379</v>
      </c>
      <c r="R21" s="16">
        <f t="shared" si="2"/>
        <v>0.28453439553177379</v>
      </c>
    </row>
    <row r="22" spans="1:18" ht="108" x14ac:dyDescent="0.35">
      <c r="A22" s="5" t="s">
        <v>29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4839183442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4839183442</v>
      </c>
      <c r="J22" s="8">
        <v>0</v>
      </c>
      <c r="K22" s="8">
        <v>4838919764</v>
      </c>
      <c r="L22" s="8">
        <f>+Vigencia[[#This Row],[APROPIACIÓN VIGENTE]]-Vigencia[[#This Row],[APROPIACION BLOQUEADA]]-Vigencia[[#This Row],[CERTIFICADO DE DISPONIBILIDAD PRESUPUESTAL]]</f>
        <v>263678</v>
      </c>
      <c r="M22" s="8">
        <v>4694711781.71</v>
      </c>
      <c r="N22" s="8">
        <v>1150443094</v>
      </c>
      <c r="O22" s="8">
        <v>1150443094</v>
      </c>
      <c r="P22" s="9">
        <f t="shared" si="0"/>
        <v>0.97014544663959035</v>
      </c>
      <c r="Q22" s="9">
        <f t="shared" si="1"/>
        <v>0.23773496247634085</v>
      </c>
      <c r="R22" s="10">
        <f t="shared" si="2"/>
        <v>0.23773496247634085</v>
      </c>
    </row>
    <row r="23" spans="1:18" ht="108" x14ac:dyDescent="0.35">
      <c r="A23" s="5" t="s">
        <v>32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6754359168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6754359168</v>
      </c>
      <c r="J23" s="8">
        <v>0</v>
      </c>
      <c r="K23" s="8">
        <v>6744470732</v>
      </c>
      <c r="L23" s="8">
        <f>+Vigencia[[#This Row],[APROPIACIÓN VIGENTE]]-Vigencia[[#This Row],[APROPIACION BLOQUEADA]]-Vigencia[[#This Row],[CERTIFICADO DE DISPONIBILIDAD PRESUPUESTAL]]</f>
        <v>9888436</v>
      </c>
      <c r="M23" s="8">
        <v>6572243880</v>
      </c>
      <c r="N23" s="8">
        <v>1219423223</v>
      </c>
      <c r="O23" s="8">
        <v>1219423223</v>
      </c>
      <c r="P23" s="9">
        <f t="shared" si="0"/>
        <v>0.97303736987177047</v>
      </c>
      <c r="Q23" s="9">
        <f t="shared" si="1"/>
        <v>0.18053869992244984</v>
      </c>
      <c r="R23" s="10">
        <f t="shared" si="2"/>
        <v>0.18053869992244984</v>
      </c>
    </row>
    <row r="24" spans="1:18" ht="108" x14ac:dyDescent="0.35">
      <c r="A24" s="5" t="s">
        <v>33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10241370142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10241370142</v>
      </c>
      <c r="J24" s="8">
        <v>0</v>
      </c>
      <c r="K24" s="8">
        <v>10142618056</v>
      </c>
      <c r="L24" s="8">
        <f>+Vigencia[[#This Row],[APROPIACIÓN VIGENTE]]-Vigencia[[#This Row],[APROPIACION BLOQUEADA]]-Vigencia[[#This Row],[CERTIFICADO DE DISPONIBILIDAD PRESUPUESTAL]]</f>
        <v>98752086</v>
      </c>
      <c r="M24" s="8">
        <v>7575481164.6800003</v>
      </c>
      <c r="N24" s="8">
        <v>1389982408</v>
      </c>
      <c r="O24" s="8">
        <v>1389982408</v>
      </c>
      <c r="P24" s="9">
        <f t="shared" si="0"/>
        <v>0.73969410924939116</v>
      </c>
      <c r="Q24" s="9">
        <f t="shared" si="1"/>
        <v>0.13572230948861647</v>
      </c>
      <c r="R24" s="10">
        <f t="shared" si="2"/>
        <v>0.13572230948861647</v>
      </c>
    </row>
    <row r="25" spans="1:18" ht="108" x14ac:dyDescent="0.35">
      <c r="A25" s="5" t="s">
        <v>34</v>
      </c>
      <c r="B25" s="6" t="s">
        <v>9</v>
      </c>
      <c r="C25" s="6">
        <v>10</v>
      </c>
      <c r="D25" s="6" t="s">
        <v>11</v>
      </c>
      <c r="E25" s="7" t="s">
        <v>30</v>
      </c>
      <c r="F25" s="8">
        <v>5588409571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5588409571</v>
      </c>
      <c r="J25" s="8">
        <v>0</v>
      </c>
      <c r="K25" s="8">
        <v>5587883753</v>
      </c>
      <c r="L25" s="8">
        <f>+Vigencia[[#This Row],[APROPIACIÓN VIGENTE]]-Vigencia[[#This Row],[APROPIACION BLOQUEADA]]-Vigencia[[#This Row],[CERTIFICADO DE DISPONIBILIDAD PRESUPUESTAL]]</f>
        <v>525818</v>
      </c>
      <c r="M25" s="8">
        <v>4988394974.4099998</v>
      </c>
      <c r="N25" s="8">
        <v>990865699</v>
      </c>
      <c r="O25" s="8">
        <v>990865699</v>
      </c>
      <c r="P25" s="9">
        <f t="shared" si="0"/>
        <v>0.89263231533643073</v>
      </c>
      <c r="Q25" s="9">
        <f t="shared" si="1"/>
        <v>0.17730727972085494</v>
      </c>
      <c r="R25" s="10">
        <f t="shared" si="2"/>
        <v>0.17730727972085494</v>
      </c>
    </row>
    <row r="26" spans="1:18" ht="72" x14ac:dyDescent="0.35">
      <c r="A26" s="5" t="s">
        <v>35</v>
      </c>
      <c r="B26" s="6" t="s">
        <v>9</v>
      </c>
      <c r="C26" s="6">
        <v>10</v>
      </c>
      <c r="D26" s="6" t="s">
        <v>11</v>
      </c>
      <c r="E26" s="7" t="s">
        <v>36</v>
      </c>
      <c r="F26" s="8">
        <v>4476856655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4476856655</v>
      </c>
      <c r="J26" s="8">
        <v>0</v>
      </c>
      <c r="K26" s="8">
        <v>4439596015</v>
      </c>
      <c r="L26" s="8">
        <f>+Vigencia[[#This Row],[APROPIACIÓN VIGENTE]]-Vigencia[[#This Row],[APROPIACION BLOQUEADA]]-Vigencia[[#This Row],[CERTIFICADO DE DISPONIBILIDAD PRESUPUESTAL]]</f>
        <v>37260640</v>
      </c>
      <c r="M26" s="8">
        <v>4135725632.1999998</v>
      </c>
      <c r="N26" s="8">
        <v>783077533</v>
      </c>
      <c r="O26" s="8">
        <v>783077533</v>
      </c>
      <c r="P26" s="9">
        <f t="shared" si="0"/>
        <v>0.92380121833496587</v>
      </c>
      <c r="Q26" s="9">
        <f t="shared" si="1"/>
        <v>0.17491682073970716</v>
      </c>
      <c r="R26" s="10">
        <f t="shared" si="2"/>
        <v>0.17491682073970716</v>
      </c>
    </row>
    <row r="27" spans="1:18" ht="108" x14ac:dyDescent="0.35">
      <c r="A27" s="5" t="s">
        <v>37</v>
      </c>
      <c r="B27" s="6" t="s">
        <v>9</v>
      </c>
      <c r="C27" s="6">
        <v>10</v>
      </c>
      <c r="D27" s="6" t="s">
        <v>11</v>
      </c>
      <c r="E27" s="7" t="s">
        <v>30</v>
      </c>
      <c r="F27" s="8">
        <v>7780943934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7780943934</v>
      </c>
      <c r="J27" s="8">
        <v>0</v>
      </c>
      <c r="K27" s="8">
        <v>7778971680</v>
      </c>
      <c r="L27" s="8">
        <f>+Vigencia[[#This Row],[APROPIACIÓN VIGENTE]]-Vigencia[[#This Row],[APROPIACION BLOQUEADA]]-Vigencia[[#This Row],[CERTIFICADO DE DISPONIBILIDAD PRESUPUESTAL]]</f>
        <v>1972254</v>
      </c>
      <c r="M27" s="8">
        <v>7465355735</v>
      </c>
      <c r="N27" s="8">
        <v>1278787169</v>
      </c>
      <c r="O27" s="8">
        <v>1278787169</v>
      </c>
      <c r="P27" s="9">
        <f t="shared" si="0"/>
        <v>0.95944088510636993</v>
      </c>
      <c r="Q27" s="9">
        <f t="shared" si="1"/>
        <v>0.16434859058836651</v>
      </c>
      <c r="R27" s="10">
        <f t="shared" si="2"/>
        <v>0.16434859058836651</v>
      </c>
    </row>
    <row r="28" spans="1:18" ht="72" x14ac:dyDescent="0.35">
      <c r="A28" s="5" t="s">
        <v>66</v>
      </c>
      <c r="B28" s="6" t="s">
        <v>9</v>
      </c>
      <c r="C28" s="6">
        <v>10</v>
      </c>
      <c r="D28" s="6" t="s">
        <v>11</v>
      </c>
      <c r="E28" s="7" t="s">
        <v>36</v>
      </c>
      <c r="F28" s="8">
        <v>21630000000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21630000000</v>
      </c>
      <c r="J28" s="8">
        <v>0</v>
      </c>
      <c r="K28" s="8">
        <v>21629662729</v>
      </c>
      <c r="L28" s="8">
        <f>+Vigencia[[#This Row],[APROPIACIÓN VIGENTE]]-Vigencia[[#This Row],[APROPIACION BLOQUEADA]]-Vigencia[[#This Row],[CERTIFICADO DE DISPONIBILIDAD PRESUPUESTAL]]</f>
        <v>337271</v>
      </c>
      <c r="M28" s="8">
        <v>21614112972</v>
      </c>
      <c r="N28" s="8">
        <v>21105868611</v>
      </c>
      <c r="O28" s="8">
        <v>21105868611</v>
      </c>
      <c r="P28" s="9">
        <f>+M28/I28</f>
        <v>0.99926550957004157</v>
      </c>
      <c r="Q28" s="9">
        <f>+N28/I28</f>
        <v>0.97576831303744804</v>
      </c>
      <c r="R28" s="10">
        <f>+O28/I28</f>
        <v>0.97576831303744804</v>
      </c>
    </row>
    <row r="29" spans="1:18" ht="108" x14ac:dyDescent="0.35">
      <c r="A29" s="5" t="s">
        <v>38</v>
      </c>
      <c r="B29" s="6" t="s">
        <v>9</v>
      </c>
      <c r="C29" s="6">
        <v>10</v>
      </c>
      <c r="D29" s="6" t="s">
        <v>11</v>
      </c>
      <c r="E29" s="7" t="s">
        <v>39</v>
      </c>
      <c r="F29" s="8">
        <v>4342805421</v>
      </c>
      <c r="G29" s="8">
        <v>0</v>
      </c>
      <c r="H29" s="8">
        <v>0</v>
      </c>
      <c r="I29" s="8">
        <f>+Vigencia[[#This Row],[APROPIACIÓN INICIAL]]+Vigencia[[#This Row],[APROPIACIÓN ADICIONADA]]-Vigencia[[#This Row],[APROPIACIÓN REDUCIDA]]</f>
        <v>4342805421</v>
      </c>
      <c r="J29" s="8">
        <v>0</v>
      </c>
      <c r="K29" s="8">
        <v>4340867635.2399998</v>
      </c>
      <c r="L29" s="8">
        <f>+Vigencia[[#This Row],[APROPIACIÓN VIGENTE]]-Vigencia[[#This Row],[APROPIACION BLOQUEADA]]-Vigencia[[#This Row],[CERTIFICADO DE DISPONIBILIDAD PRESUPUESTAL]]</f>
        <v>1937785.7600002289</v>
      </c>
      <c r="M29" s="8">
        <v>2207074698.2399998</v>
      </c>
      <c r="N29" s="8">
        <v>613785825</v>
      </c>
      <c r="O29" s="8">
        <v>613785825</v>
      </c>
      <c r="P29" s="9">
        <f t="shared" si="0"/>
        <v>0.50821404237166712</v>
      </c>
      <c r="Q29" s="9">
        <f t="shared" si="1"/>
        <v>0.1413339455716775</v>
      </c>
      <c r="R29" s="10">
        <f t="shared" si="2"/>
        <v>0.1413339455716775</v>
      </c>
    </row>
    <row r="30" spans="1:18" x14ac:dyDescent="0.35">
      <c r="A30" s="11"/>
      <c r="B30" s="12"/>
      <c r="C30" s="12"/>
      <c r="D30" s="12"/>
      <c r="E30" s="13" t="s">
        <v>61</v>
      </c>
      <c r="F30" s="14">
        <f t="shared" ref="F30:O30" si="21">SUM(F22:F29)</f>
        <v>65653928333</v>
      </c>
      <c r="G30" s="14">
        <f t="shared" si="21"/>
        <v>0</v>
      </c>
      <c r="H30" s="14">
        <f t="shared" si="21"/>
        <v>0</v>
      </c>
      <c r="I30" s="14">
        <f t="shared" si="21"/>
        <v>65653928333</v>
      </c>
      <c r="J30" s="14">
        <f t="shared" si="21"/>
        <v>0</v>
      </c>
      <c r="K30" s="14">
        <f t="shared" si="21"/>
        <v>65502990364.239998</v>
      </c>
      <c r="L30" s="14">
        <f t="shared" si="21"/>
        <v>150937968.76000023</v>
      </c>
      <c r="M30" s="14">
        <f t="shared" si="21"/>
        <v>59253100838.239998</v>
      </c>
      <c r="N30" s="14">
        <f t="shared" si="21"/>
        <v>28532233562</v>
      </c>
      <c r="O30" s="14">
        <f t="shared" si="21"/>
        <v>28532233562</v>
      </c>
      <c r="P30" s="15">
        <f t="shared" si="0"/>
        <v>0.90250655737925256</v>
      </c>
      <c r="Q30" s="15">
        <f t="shared" si="1"/>
        <v>0.43458532164721492</v>
      </c>
      <c r="R30" s="16">
        <f t="shared" si="2"/>
        <v>0.43458532164721492</v>
      </c>
    </row>
    <row r="31" spans="1:18" ht="36" x14ac:dyDescent="0.35">
      <c r="A31" s="17"/>
      <c r="B31" s="18"/>
      <c r="C31" s="18"/>
      <c r="D31" s="18"/>
      <c r="E31" s="19" t="s">
        <v>62</v>
      </c>
      <c r="F31" s="20">
        <f t="shared" ref="F31:O31" si="22">+F21+F30</f>
        <v>85601882431</v>
      </c>
      <c r="G31" s="20">
        <f t="shared" si="22"/>
        <v>7218808</v>
      </c>
      <c r="H31" s="20">
        <f t="shared" si="22"/>
        <v>7218808</v>
      </c>
      <c r="I31" s="20">
        <f t="shared" si="22"/>
        <v>85601882431</v>
      </c>
      <c r="J31" s="20">
        <f t="shared" si="22"/>
        <v>1179000000</v>
      </c>
      <c r="K31" s="20">
        <f t="shared" si="22"/>
        <v>83243604322.73999</v>
      </c>
      <c r="L31" s="20">
        <f t="shared" si="22"/>
        <v>1179278108.2600002</v>
      </c>
      <c r="M31" s="20">
        <f t="shared" si="22"/>
        <v>66018107037.739998</v>
      </c>
      <c r="N31" s="20">
        <f t="shared" si="22"/>
        <v>34208112623.369999</v>
      </c>
      <c r="O31" s="20">
        <f t="shared" si="22"/>
        <v>34208112623.369999</v>
      </c>
      <c r="P31" s="21">
        <f t="shared" si="0"/>
        <v>0.7712226082289062</v>
      </c>
      <c r="Q31" s="21">
        <f t="shared" si="1"/>
        <v>0.39961869589659654</v>
      </c>
      <c r="R31" s="22">
        <f t="shared" si="2"/>
        <v>0.39961869589659654</v>
      </c>
    </row>
    <row r="32" spans="1:18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5"/>
      <c r="L32" s="3"/>
      <c r="M32" s="3"/>
      <c r="N32" s="3"/>
      <c r="O32" s="3"/>
      <c r="P32" s="36"/>
      <c r="Q32" s="36"/>
      <c r="R32" s="36"/>
    </row>
    <row r="33" spans="1:15" x14ac:dyDescent="0.35">
      <c r="A33" s="2" t="s">
        <v>63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5" x14ac:dyDescent="0.35">
      <c r="A34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 I11 I16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tabSelected="1" topLeftCell="A4" zoomScale="85" zoomScaleNormal="85" workbookViewId="0">
      <selection activeCell="I27" sqref="I27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</row>
    <row r="2" spans="1:14" x14ac:dyDescent="0.35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4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</row>
    <row r="4" spans="1:14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54418.510000020266</v>
      </c>
      <c r="H7" s="8">
        <f>+Reservapresupuestal[[#This Row],[VALOR CONSTITUIDO]]-Reservapresupuestal[[#This Row],[VALOR REDUCCIÓN RESERVA PRESUPUESTAL]]</f>
        <v>173550701.28999999</v>
      </c>
      <c r="I7" s="8">
        <v>159950017.97999999</v>
      </c>
      <c r="J7" s="8">
        <v>158980541.88999999</v>
      </c>
      <c r="K7" s="23">
        <f>+Reservapresupuestal[[#This Row],[OBLIGACION]]/Reservapresupuestal[[#This Row],[VALOR ACTUAL RESERVA PRESUPUESTAL]]</f>
        <v>0.9216327954372624</v>
      </c>
      <c r="L7" s="23">
        <f>+Reservapresupuestal[[#This Row],[PAGOS]]/Reservapresupuestal[[#This Row],[VALOR ACTUAL RESERVA PRESUPUESTAL]]</f>
        <v>0.91604666940726709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54418.510000020266</v>
      </c>
      <c r="H8" s="14">
        <f t="shared" ref="H8:J8" si="0">+H7</f>
        <v>173550701.28999999</v>
      </c>
      <c r="I8" s="14">
        <f t="shared" si="0"/>
        <v>159950017.97999999</v>
      </c>
      <c r="J8" s="14">
        <f t="shared" si="0"/>
        <v>158980541.88999999</v>
      </c>
      <c r="K8" s="15">
        <f>+Reservapresupuestal[[#This Row],[OBLIGACION]]/Reservapresupuestal[[#This Row],[VALOR ACTUAL RESERVA PRESUPUESTAL]]</f>
        <v>0.9216327954372624</v>
      </c>
      <c r="L8" s="15">
        <f>+Reservapresupuestal[[#This Row],[PAGOS]]/Reservapresupuestal[[#This Row],[VALOR ACTUAL RESERVA PRESUPUESTAL]]</f>
        <v>0.91604666940726709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264819311</v>
      </c>
      <c r="J9" s="8">
        <v>264819311</v>
      </c>
      <c r="K9" s="23">
        <f>+Reservapresupuestal[[#This Row],[OBLIGACION]]/Reservapresupuestal[[#This Row],[VALOR ACTUAL RESERVA PRESUPUESTAL]]</f>
        <v>1</v>
      </c>
      <c r="L9" s="23">
        <f>+Reservapresupuestal[[#This Row],[PAGOS]]/Reservapresupuestal[[#This Row],[VALOR ACTUAL RESERVA PRESUPUESTAL]]</f>
        <v>1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>+H9</f>
        <v>264819311</v>
      </c>
      <c r="I10" s="14">
        <f t="shared" ref="I10" si="1">+I9</f>
        <v>264819311</v>
      </c>
      <c r="J10" s="14">
        <f>+J9</f>
        <v>264819311</v>
      </c>
      <c r="K10" s="15">
        <f>+Reservapresupuestal[[#This Row],[OBLIGACION]]/Reservapresupuestal[[#This Row],[VALOR ACTUAL RESERVA PRESUPUESTAL]]</f>
        <v>1</v>
      </c>
      <c r="L10" s="15">
        <f>+Reservapresupuestal[[#This Row],[PAGOS]]/Reservapresupuestal[[#This Row],[VALOR ACTUAL RESERVA PRESUPUESTAL]]</f>
        <v>1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2">+G8+G9</f>
        <v>54418.510000020266</v>
      </c>
      <c r="H11" s="14">
        <f t="shared" ref="H10:H11" si="3">+H8+H9</f>
        <v>438370012.28999996</v>
      </c>
      <c r="I11" s="14">
        <f t="shared" si="2"/>
        <v>424769328.98000002</v>
      </c>
      <c r="J11" s="14">
        <f t="shared" si="2"/>
        <v>423799852.88999999</v>
      </c>
      <c r="K11" s="24">
        <f>+Reservapresupuestal[[#This Row],[OBLIGACION]]/Reservapresupuestal[[#This Row],[VALOR ACTUAL RESERVA PRESUPUESTAL]]</f>
        <v>0.96897442131374045</v>
      </c>
      <c r="L11" s="24">
        <f>+Reservapresupuestal[[#This Row],[PAGOS]]/Reservapresupuestal[[#This Row],[VALOR ACTUAL RESERVA PRESUPUESTAL]]</f>
        <v>0.96676287384739901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v>527114791.62</v>
      </c>
      <c r="I12" s="8">
        <v>443659884.62</v>
      </c>
      <c r="J12" s="8">
        <v>443659884.62</v>
      </c>
      <c r="K12" s="9">
        <f>+Reservapresupuestal[[#This Row],[OBLIGACION]]/Reservapresupuestal[[#This Row],[VALOR ACTUAL RESERVA PRESUPUESTAL]]</f>
        <v>0.84167602896607174</v>
      </c>
      <c r="L12" s="9">
        <f>+Reservapresupuestal[[#This Row],[PAGOS]]/Reservapresupuestal[[#This Row],[VALOR ACTUAL RESERVA PRESUPUESTAL]]</f>
        <v>0.84167602896607174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v>299886077</v>
      </c>
      <c r="I13" s="8">
        <v>299201077</v>
      </c>
      <c r="J13" s="8">
        <v>299201077</v>
      </c>
      <c r="K13" s="23">
        <f>+Reservapresupuestal[[#This Row],[OBLIGACION]]/Reservapresupuestal[[#This Row],[VALOR ACTUAL RESERVA PRESUPUESTAL]]</f>
        <v>0.99771579925666243</v>
      </c>
      <c r="L13" s="23">
        <f>+Reservapresupuestal[[#This Row],[PAGOS]]/Reservapresupuestal[[#This Row],[VALOR ACTUAL RESERVA PRESUPUESTAL]]</f>
        <v>0.99771579925666243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v>764985445.74000001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0.95724402839016032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857616629.38999999</v>
      </c>
      <c r="J16" s="8">
        <v>857616629.38999999</v>
      </c>
      <c r="K16" s="9">
        <f>+Reservapresupuestal[[#This Row],[OBLIGACION]]/Reservapresupuestal[[#This Row],[VALOR ACTUAL RESERVA PRESUPUESTAL]]</f>
        <v>0.91988304702344048</v>
      </c>
      <c r="L16" s="9">
        <f>+Reservapresupuestal[[#This Row],[PAGOS]]/Reservapresupuestal[[#This Row],[VALOR ACTUAL RESERVA PRESUPUESTAL]]</f>
        <v>0.91988304702344048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609248916.94000006</v>
      </c>
      <c r="J17" s="8">
        <v>609248916.94000006</v>
      </c>
      <c r="K17" s="9">
        <f>+Reservapresupuestal[[#This Row],[OBLIGACION]]/Reservapresupuestal[[#This Row],[VALOR ACTUAL RESERVA PRESUPUESTAL]]</f>
        <v>0.99217773661656017</v>
      </c>
      <c r="L17" s="9">
        <f>+Reservapresupuestal[[#This Row],[PAGOS]]/Reservapresupuestal[[#This Row],[VALOR ACTUAL RESERVA PRESUPUESTAL]]</f>
        <v>0.99217773661656017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666149835.39999998</v>
      </c>
      <c r="J18" s="8">
        <v>661664563.39999998</v>
      </c>
      <c r="K18" s="9">
        <f>+Reservapresupuestal[[#This Row],[OBLIGACION]]/Reservapresupuestal[[#This Row],[VALOR ACTUAL RESERVA PRESUPUESTAL]]</f>
        <v>0.90232562515261383</v>
      </c>
      <c r="L18" s="9">
        <f>+Reservapresupuestal[[#This Row],[PAGOS]]/Reservapresupuestal[[#This Row],[VALOR ACTUAL RESERVA PRESUPUESTAL]]</f>
        <v>0.8962501513683272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840463368</v>
      </c>
      <c r="J19" s="8">
        <v>840463368</v>
      </c>
      <c r="K19" s="9">
        <f>+Reservapresupuestal[[#This Row],[OBLIGACION]]/Reservapresupuestal[[#This Row],[VALOR ACTUAL RESERVA PRESUPUESTAL]]</f>
        <v>0.99585323804483661</v>
      </c>
      <c r="L19" s="9">
        <f>+Reservapresupuestal[[#This Row],[PAGOS]]/Reservapresupuestal[[#This Row],[VALOR ACTUAL RESERVA PRESUPUESTAL]]</f>
        <v>0.99585323804483661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0.99469419929978786</v>
      </c>
      <c r="L20" s="9">
        <f>+Reservapresupuestal[[#This Row],[PAGOS]]/Reservapresupuestal[[#This Row],[VALOR ACTUAL RESERVA PRESUPUESTAL]]</f>
        <v>0.99469419929978786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5656666826.4099998</v>
      </c>
      <c r="J21" s="14">
        <f t="shared" si="4"/>
        <v>5652181554.4099998</v>
      </c>
      <c r="K21" s="15">
        <f>+Reservapresupuestal[[#This Row],[OBLIGACION]]/Reservapresupuestal[[#This Row],[VALOR ACTUAL RESERVA PRESUPUESTAL]]</f>
        <v>0.9519278359171135</v>
      </c>
      <c r="L21" s="15">
        <f>+Reservapresupuestal[[#This Row],[PAGOS]]/Reservapresupuestal[[#This Row],[VALOR ACTUAL RESERVA PRESUPUESTAL]]</f>
        <v>0.95117303536062225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54418.510000020266</v>
      </c>
      <c r="H22" s="20">
        <f t="shared" si="5"/>
        <v>6380697374.6999998</v>
      </c>
      <c r="I22" s="20">
        <f t="shared" si="5"/>
        <v>6081436155.3899994</v>
      </c>
      <c r="J22" s="20">
        <f t="shared" si="5"/>
        <v>6075981407.3000002</v>
      </c>
      <c r="K22" s="25">
        <f>+Reservapresupuestal[[#This Row],[OBLIGACION]]/Reservapresupuestal[[#This Row],[VALOR ACTUAL RESERVA PRESUPUESTAL]]</f>
        <v>0.95309897935348009</v>
      </c>
      <c r="L22" s="25">
        <f>+Reservapresupuestal[[#This Row],[PAGOS]]/Reservapresupuestal[[#This Row],[VALOR ACTUAL RESERVA PRESUPUESTAL]]</f>
        <v>0.95224409660796261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0 H21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2026-07-28T23:45:00Z</dcterms:modified>
</cp:coreProperties>
</file>