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4. Vigencia 2026\3.600_33_5_INFORMES\6. Publicación Página Web\"/>
    </mc:Choice>
  </mc:AlternateContent>
  <xr:revisionPtr revIDLastSave="0" documentId="8_{403D283E-BFF5-4659-8B09-97996C492A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igencia" sheetId="1" r:id="rId1"/>
    <sheet name="Reserva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6" l="1"/>
  <c r="O20" i="1"/>
  <c r="N20" i="1"/>
  <c r="M20" i="1"/>
  <c r="L20" i="1"/>
  <c r="K20" i="1"/>
  <c r="J20" i="1"/>
  <c r="G13" i="1"/>
  <c r="H13" i="1"/>
  <c r="G20" i="1"/>
  <c r="H20" i="1"/>
  <c r="I20" i="1"/>
  <c r="F20" i="1"/>
  <c r="I19" i="1"/>
  <c r="P19" i="1"/>
  <c r="Q19" i="1"/>
  <c r="R19" i="1"/>
  <c r="H20" i="6"/>
  <c r="H19" i="6"/>
  <c r="H18" i="6"/>
  <c r="H17" i="6"/>
  <c r="H16" i="6"/>
  <c r="H15" i="6"/>
  <c r="J21" i="6"/>
  <c r="I21" i="6"/>
  <c r="H21" i="6"/>
  <c r="G21" i="6"/>
  <c r="H9" i="6"/>
  <c r="J8" i="6"/>
  <c r="J11" i="6" s="1"/>
  <c r="I8" i="6"/>
  <c r="F21" i="6"/>
  <c r="J10" i="6"/>
  <c r="I10" i="6"/>
  <c r="G10" i="6"/>
  <c r="F10" i="6"/>
  <c r="O16" i="1"/>
  <c r="N16" i="1"/>
  <c r="M16" i="1"/>
  <c r="K16" i="1"/>
  <c r="J16" i="1"/>
  <c r="H16" i="1"/>
  <c r="G16" i="1"/>
  <c r="F16" i="1"/>
  <c r="H11" i="1"/>
  <c r="G11" i="1"/>
  <c r="H8" i="6" l="1"/>
  <c r="H10" i="6" s="1"/>
  <c r="J22" i="6"/>
  <c r="L9" i="6"/>
  <c r="K9" i="6"/>
  <c r="I29" i="1"/>
  <c r="P29" i="1" s="1"/>
  <c r="I28" i="1"/>
  <c r="Q28" i="1" s="1"/>
  <c r="I27" i="1"/>
  <c r="R27" i="1" s="1"/>
  <c r="I26" i="1"/>
  <c r="R26" i="1" s="1"/>
  <c r="I25" i="1"/>
  <c r="Q25" i="1" s="1"/>
  <c r="I24" i="1"/>
  <c r="Q24" i="1" s="1"/>
  <c r="I23" i="1"/>
  <c r="Q23" i="1" s="1"/>
  <c r="I22" i="1"/>
  <c r="P22" i="1" s="1"/>
  <c r="I18" i="1"/>
  <c r="R18" i="1" s="1"/>
  <c r="I17" i="1"/>
  <c r="I15" i="1"/>
  <c r="R15" i="1" s="1"/>
  <c r="I14" i="1"/>
  <c r="L14" i="1" s="1"/>
  <c r="I12" i="1"/>
  <c r="P12" i="1" s="1"/>
  <c r="I9" i="1"/>
  <c r="Q9" i="1" s="1"/>
  <c r="I10" i="1"/>
  <c r="Q10" i="1" s="1"/>
  <c r="I8" i="1"/>
  <c r="Q8" i="1" s="1"/>
  <c r="L7" i="6"/>
  <c r="G8" i="6"/>
  <c r="G11" i="6" s="1"/>
  <c r="G22" i="6" s="1"/>
  <c r="I11" i="6"/>
  <c r="I22" i="6" s="1"/>
  <c r="O30" i="1"/>
  <c r="N30" i="1"/>
  <c r="M30" i="1"/>
  <c r="K30" i="1"/>
  <c r="J30" i="1"/>
  <c r="H30" i="1"/>
  <c r="G30" i="1"/>
  <c r="F30" i="1"/>
  <c r="O13" i="1"/>
  <c r="N13" i="1"/>
  <c r="M13" i="1"/>
  <c r="K13" i="1"/>
  <c r="J13" i="1"/>
  <c r="F13" i="1"/>
  <c r="O11" i="1"/>
  <c r="N11" i="1"/>
  <c r="M11" i="1"/>
  <c r="K11" i="1"/>
  <c r="J11" i="1"/>
  <c r="F11" i="1"/>
  <c r="F8" i="6"/>
  <c r="F11" i="6" s="1"/>
  <c r="F22" i="6" s="1"/>
  <c r="H11" i="6" l="1"/>
  <c r="H22" i="6" s="1"/>
  <c r="K13" i="6"/>
  <c r="L10" i="6"/>
  <c r="K10" i="6"/>
  <c r="L8" i="6"/>
  <c r="P20" i="1"/>
  <c r="L15" i="1"/>
  <c r="L22" i="1"/>
  <c r="L18" i="1"/>
  <c r="L16" i="1"/>
  <c r="P26" i="1"/>
  <c r="P24" i="1"/>
  <c r="L23" i="1"/>
  <c r="R14" i="1"/>
  <c r="I16" i="1"/>
  <c r="R16" i="1" s="1"/>
  <c r="I11" i="1"/>
  <c r="P11" i="1" s="1"/>
  <c r="K7" i="6"/>
  <c r="K12" i="6"/>
  <c r="L25" i="1"/>
  <c r="R25" i="1"/>
  <c r="Q26" i="1"/>
  <c r="L12" i="1"/>
  <c r="L13" i="1" s="1"/>
  <c r="L8" i="1"/>
  <c r="L9" i="1"/>
  <c r="L26" i="1"/>
  <c r="L17" i="1"/>
  <c r="Q27" i="1"/>
  <c r="Q22" i="1"/>
  <c r="L27" i="1"/>
  <c r="L24" i="1"/>
  <c r="P18" i="1"/>
  <c r="P28" i="1"/>
  <c r="L28" i="1"/>
  <c r="R29" i="1"/>
  <c r="Q29" i="1"/>
  <c r="P17" i="1"/>
  <c r="R28" i="1"/>
  <c r="L29" i="1"/>
  <c r="L10" i="1"/>
  <c r="R8" i="1"/>
  <c r="Q18" i="1"/>
  <c r="R12" i="1"/>
  <c r="R9" i="1"/>
  <c r="P10" i="1"/>
  <c r="P8" i="1"/>
  <c r="P15" i="1"/>
  <c r="Q17" i="1"/>
  <c r="Q15" i="1"/>
  <c r="Q12" i="1"/>
  <c r="I13" i="1"/>
  <c r="Q13" i="1" s="1"/>
  <c r="R22" i="1"/>
  <c r="R17" i="1"/>
  <c r="P27" i="1"/>
  <c r="R10" i="1"/>
  <c r="P9" i="1"/>
  <c r="P14" i="1"/>
  <c r="Q14" i="1"/>
  <c r="R24" i="1"/>
  <c r="R23" i="1"/>
  <c r="P25" i="1"/>
  <c r="P23" i="1"/>
  <c r="I30" i="1"/>
  <c r="P30" i="1" s="1"/>
  <c r="K8" i="6"/>
  <c r="F21" i="1"/>
  <c r="F31" i="1" s="1"/>
  <c r="G21" i="1"/>
  <c r="G31" i="1" s="1"/>
  <c r="J21" i="1"/>
  <c r="J31" i="1" s="1"/>
  <c r="K21" i="1"/>
  <c r="K31" i="1" s="1"/>
  <c r="N21" i="1"/>
  <c r="O21" i="1"/>
  <c r="H21" i="1"/>
  <c r="H31" i="1" s="1"/>
  <c r="M21" i="1"/>
  <c r="P16" i="1" l="1"/>
  <c r="K15" i="6"/>
  <c r="L15" i="6"/>
  <c r="L13" i="6"/>
  <c r="L12" i="6"/>
  <c r="Q20" i="1"/>
  <c r="R20" i="1"/>
  <c r="L11" i="6"/>
  <c r="K11" i="6"/>
  <c r="R30" i="1"/>
  <c r="Q30" i="1"/>
  <c r="Q16" i="1"/>
  <c r="L11" i="1"/>
  <c r="L30" i="1"/>
  <c r="P13" i="1"/>
  <c r="R11" i="1"/>
  <c r="Q11" i="1"/>
  <c r="I21" i="1"/>
  <c r="I31" i="1" s="1"/>
  <c r="R13" i="1"/>
  <c r="O31" i="1"/>
  <c r="N31" i="1"/>
  <c r="M31" i="1"/>
  <c r="L19" i="6" l="1"/>
  <c r="K19" i="6"/>
  <c r="L18" i="6"/>
  <c r="K18" i="6"/>
  <c r="L14" i="6"/>
  <c r="K14" i="6"/>
  <c r="K16" i="6"/>
  <c r="L16" i="6"/>
  <c r="Q21" i="1"/>
  <c r="L21" i="1"/>
  <c r="L31" i="1" s="1"/>
  <c r="P31" i="1"/>
  <c r="P21" i="1"/>
  <c r="Q31" i="1"/>
  <c r="R31" i="1"/>
  <c r="R21" i="1"/>
  <c r="K21" i="6" l="1"/>
  <c r="L21" i="6"/>
  <c r="K17" i="6"/>
  <c r="L17" i="6"/>
  <c r="L20" i="6"/>
  <c r="K20" i="6"/>
  <c r="L22" i="6" l="1"/>
  <c r="K22" i="6"/>
</calcChain>
</file>

<file path=xl/sharedStrings.xml><?xml version="1.0" encoding="utf-8"?>
<sst xmlns="http://schemas.openxmlformats.org/spreadsheetml/2006/main" count="186" uniqueCount="76">
  <si>
    <t>RUBRO</t>
  </si>
  <si>
    <t>FUENTE</t>
  </si>
  <si>
    <t>REC</t>
  </si>
  <si>
    <t>SIT</t>
  </si>
  <si>
    <t>DESCRIPCION</t>
  </si>
  <si>
    <t>COMPROMISO</t>
  </si>
  <si>
    <t>OBLIGACION</t>
  </si>
  <si>
    <t>PAGOS</t>
  </si>
  <si>
    <t>A-01-01-01</t>
  </si>
  <si>
    <t>Nación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</si>
  <si>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</si>
  <si>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</si>
  <si>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</si>
  <si>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</si>
  <si>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</si>
  <si>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</si>
  <si>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</si>
  <si>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</si>
  <si>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</si>
  <si>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</si>
  <si>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</si>
  <si>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</si>
  <si>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</si>
  <si>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A-08-01</t>
  </si>
  <si>
    <t>IMPUESTOS</t>
  </si>
  <si>
    <t>A-08-04-01</t>
  </si>
  <si>
    <t>11</t>
  </si>
  <si>
    <t>SSF</t>
  </si>
  <si>
    <t>CUOTA DE FISCALIZACIÓN Y AUDITAJE</t>
  </si>
  <si>
    <t>C-4101-1500-15-53107A</t>
  </si>
  <si>
    <t>5. CONVERGENCIA REGIONAL / A. DIÁLOGO, MEMORIA, CONVIVENCIA Y RECONCILIACIÓN PARA LA RECONSTRUCCIÓN DEL TEJIDO SOCIAL</t>
  </si>
  <si>
    <t>C-4101-1500-16-53107A</t>
  </si>
  <si>
    <t>C-4101-1500-17-53107A</t>
  </si>
  <si>
    <t>C-4101-1500-18-53107A</t>
  </si>
  <si>
    <t>C-4101-1500-19-53107A</t>
  </si>
  <si>
    <t>C-4101-1500-20-703010</t>
  </si>
  <si>
    <t>7. ACTORES DIFERENCIALES PARA EL CAMBIO / 1. REPARACIÓN TRANSFORMADORA</t>
  </si>
  <si>
    <t>C-4101-1500-21-53107A</t>
  </si>
  <si>
    <t>C-4199-1500-2-53105B</t>
  </si>
  <si>
    <t>5. CONVERGENCIA REGIONAL / B. ENTIDADES PÚBLICAS TERRITORIALES Y NACIONALES FORTALECIDAS</t>
  </si>
  <si>
    <t>RECURSO</t>
  </si>
  <si>
    <t>% Compromisos</t>
  </si>
  <si>
    <t>% Pagos</t>
  </si>
  <si>
    <t>% Obligaciones</t>
  </si>
  <si>
    <t>TOTAL GASTOS POR TRIBUTOS, MULTAS, SANCIONES E INTERESES DE MORA</t>
  </si>
  <si>
    <t>TOTAL INVERSION</t>
  </si>
  <si>
    <t>TOTAL FUNCIONAMIENTO</t>
  </si>
  <si>
    <t>TOTAL TRANSFERENCIAS CORRIENTES</t>
  </si>
  <si>
    <t>TOTAL GASTOS DE PERSONAL</t>
  </si>
  <si>
    <t>CENTRO NACIONAL DE MEMORIA HISTÓRICA</t>
  </si>
  <si>
    <t>SECCION: 41-05-00</t>
  </si>
  <si>
    <t>CIFRAS EN PESOS</t>
  </si>
  <si>
    <t>APROPIACIÓN INICIAL</t>
  </si>
  <si>
    <t>APROPIACIÓN ADICIONADA</t>
  </si>
  <si>
    <t>APROPIACIÓN REDUCIDA</t>
  </si>
  <si>
    <t>APROPIACIÓN VIGENTE</t>
  </si>
  <si>
    <t>APROPIACION BLOQUEADA</t>
  </si>
  <si>
    <t>CERTIFICADO DE DISPONIBILIDAD PRESUPUESTAL</t>
  </si>
  <si>
    <t>APROPIACION DISPONIBLE</t>
  </si>
  <si>
    <t>SITUACION DE FONDOS</t>
  </si>
  <si>
    <t>TOTAL ADQUISICIÓN DE BIENES Y SERVICIOS</t>
  </si>
  <si>
    <t>TOTAL INVERSIÓN</t>
  </si>
  <si>
    <t>TOTAL PRESUPUESTO GASTOS</t>
  </si>
  <si>
    <t>DIRECCIÓN ADMINISTRATIVA Y FINANCIERA</t>
  </si>
  <si>
    <t>*Información tomada del Sistema Integrado de Información Financiera - SIIF Nación</t>
  </si>
  <si>
    <t>TOTAL RESERVA PRESUPUESTAL</t>
  </si>
  <si>
    <t>C-4101-1500-22-703010</t>
  </si>
  <si>
    <t>VALOR CONSTITUIDO</t>
  </si>
  <si>
    <t>VALOR ACTUAL RESERVA PRESUPUESTAL</t>
  </si>
  <si>
    <t>VALOR REDUCCIÓN RESERVA PRESUPUESTAL</t>
  </si>
  <si>
    <t>A-03-10</t>
  </si>
  <si>
    <t>SENTENCIAS Y CONCILIACIONES</t>
  </si>
  <si>
    <t>A-08-05</t>
  </si>
  <si>
    <t>MULTAS, SANCIONES E INTERESES DE MORA</t>
  </si>
  <si>
    <t>EJECUCION PRESUPUESTO DE GASTOS A 30 DE ABRIL DE 2026</t>
  </si>
  <si>
    <t>EJECUCION RESERVA PRESUPUESTAL A 30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</si>
</sst>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40A]&quot;$&quot;\ #,##0.00;\-&quot;$&quot;\ #,##0.00"/>
    <numFmt numFmtId="165" formatCode="0.0%"/>
  </numFmts>
  <fonts count="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3" tint="-0.499984740745262"/>
      <name val="Barlow"/>
    </font>
    <font>
      <sz val="11"/>
      <color theme="3" tint="-0.499984740745262"/>
      <name val="Barlow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D3D3D3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 wrapText="1" readingOrder="1"/>
    </xf>
    <xf numFmtId="0" fontId="3" fillId="0" borderId="0" xfId="0" applyFont="1" applyAlignment="1">
      <alignment vertical="center" wrapText="1" readingOrder="1"/>
    </xf>
    <xf numFmtId="0" fontId="4" fillId="0" borderId="5" xfId="0" applyFont="1" applyBorder="1" applyAlignment="1">
      <alignment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164" fontId="4" fillId="0" borderId="1" xfId="0" applyNumberFormat="1" applyFont="1" applyBorder="1" applyAlignment="1">
      <alignment horizontal="right" vertical="center" wrapText="1" readingOrder="1"/>
    </xf>
    <xf numFmtId="165" fontId="4" fillId="0" borderId="1" xfId="2" applyNumberFormat="1" applyFont="1" applyFill="1" applyBorder="1" applyAlignment="1">
      <alignment horizontal="center" vertical="center" wrapText="1" readingOrder="1"/>
    </xf>
    <xf numFmtId="165" fontId="4" fillId="0" borderId="6" xfId="2" applyNumberFormat="1" applyFont="1" applyFill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righ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165" fontId="3" fillId="0" borderId="1" xfId="2" applyNumberFormat="1" applyFont="1" applyFill="1" applyBorder="1" applyAlignment="1">
      <alignment horizontal="center" vertical="center" wrapText="1" readingOrder="1"/>
    </xf>
    <xf numFmtId="165" fontId="3" fillId="0" borderId="6" xfId="2" applyNumberFormat="1" applyFont="1" applyFill="1" applyBorder="1" applyAlignment="1">
      <alignment horizontal="center" vertical="center" wrapText="1" readingOrder="1"/>
    </xf>
    <xf numFmtId="0" fontId="3" fillId="0" borderId="7" xfId="0" applyFont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right" vertical="center" wrapText="1" readingOrder="1"/>
    </xf>
    <xf numFmtId="164" fontId="3" fillId="0" borderId="8" xfId="0" applyNumberFormat="1" applyFont="1" applyBorder="1" applyAlignment="1">
      <alignment horizontal="right" vertical="center" wrapText="1" readingOrder="1"/>
    </xf>
    <xf numFmtId="165" fontId="3" fillId="0" borderId="8" xfId="2" applyNumberFormat="1" applyFont="1" applyFill="1" applyBorder="1" applyAlignment="1">
      <alignment horizontal="center" vertical="center" wrapText="1" readingOrder="1"/>
    </xf>
    <xf numFmtId="165" fontId="3" fillId="0" borderId="9" xfId="2" applyNumberFormat="1" applyFont="1" applyFill="1" applyBorder="1" applyAlignment="1">
      <alignment horizontal="center" vertical="center" wrapText="1" readingOrder="1"/>
    </xf>
    <xf numFmtId="165" fontId="4" fillId="2" borderId="1" xfId="2" applyNumberFormat="1" applyFont="1" applyFill="1" applyBorder="1" applyAlignment="1">
      <alignment horizontal="center" vertical="center" wrapText="1" readingOrder="1"/>
    </xf>
    <xf numFmtId="165" fontId="3" fillId="2" borderId="1" xfId="2" applyNumberFormat="1" applyFont="1" applyFill="1" applyBorder="1" applyAlignment="1">
      <alignment horizontal="center" vertical="center" wrapText="1" readingOrder="1"/>
    </xf>
    <xf numFmtId="165" fontId="3" fillId="2" borderId="8" xfId="2" applyNumberFormat="1" applyFont="1" applyFill="1" applyBorder="1" applyAlignment="1">
      <alignment horizontal="center" vertical="center" wrapText="1" readingOrder="1"/>
    </xf>
    <xf numFmtId="0" fontId="4" fillId="0" borderId="10" xfId="0" applyFont="1" applyBorder="1" applyAlignment="1">
      <alignment vertical="center" wrapText="1" readingOrder="1"/>
    </xf>
    <xf numFmtId="0" fontId="3" fillId="0" borderId="5" xfId="0" applyFont="1" applyBorder="1"/>
    <xf numFmtId="0" fontId="3" fillId="0" borderId="10" xfId="0" applyFont="1" applyBorder="1" applyAlignment="1">
      <alignment vertical="center" wrapText="1" readingOrder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/>
    <xf numFmtId="164" fontId="3" fillId="0" borderId="0" xfId="0" applyNumberFormat="1" applyFont="1" applyAlignment="1">
      <alignment horizontal="center" vertical="center" wrapText="1" readingOrder="1"/>
    </xf>
    <xf numFmtId="165" fontId="3" fillId="0" borderId="0" xfId="0" applyNumberFormat="1" applyFont="1" applyAlignment="1">
      <alignment horizontal="center" vertical="center" wrapText="1" readingOrder="1"/>
    </xf>
    <xf numFmtId="9" fontId="4" fillId="0" borderId="0" xfId="2" applyFont="1"/>
    <xf numFmtId="0" fontId="4" fillId="0" borderId="1" xfId="0" applyFont="1" applyBorder="1" applyAlignment="1">
      <alignment vertical="center" wrapText="1" readingOrder="1"/>
    </xf>
    <xf numFmtId="164" fontId="4" fillId="0" borderId="1" xfId="0" applyNumberFormat="1" applyFont="1" applyBorder="1" applyAlignment="1">
      <alignment vertical="center" wrapText="1" readingOrder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 readingOrder="1"/>
    </xf>
  </cellXfs>
  <cellStyles count="3">
    <cellStyle name="Normal" xfId="0" builtinId="0"/>
    <cellStyle name="Normal 2" xfId="1" xr:uid="{EC4F8653-3059-4D99-8400-3ECD42F2F905}"/>
    <cellStyle name="Porcentaje" xfId="2" builtinId="5"/>
  </cellStyles>
  <dxfs count="5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righ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righ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righ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lef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general" vertical="center" textRotation="0" wrapText="1" indent="0" justifyLastLine="0" shrinkToFit="0" readingOrder="1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top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right" vertical="center" textRotation="0" wrapText="1" indent="0" justifyLastLine="0" shrinkToFit="0" readingOrder="1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C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251791</xdr:colOff>
      <xdr:row>0</xdr:row>
      <xdr:rowOff>165818</xdr:rowOff>
    </xdr:from>
    <xdr:ext cx="2994991" cy="937923"/>
    <xdr:pic>
      <xdr:nvPicPr>
        <xdr:cNvPr id="2" name="Imagen 1">
          <a:extLst>
            <a:ext uri="{FF2B5EF4-FFF2-40B4-BE49-F238E27FC236}">
              <a16:creationId xmlns:a16="http://schemas.microsoft.com/office/drawing/2014/main" id="{131B694F-6D2B-47DB-9958-ABA8720906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2" t="16195" r="73768" b="65182"/>
        <a:stretch/>
      </xdr:blipFill>
      <xdr:spPr bwMode="auto">
        <a:xfrm>
          <a:off x="251791" y="165818"/>
          <a:ext cx="2994991" cy="93792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56030</xdr:colOff>
      <xdr:row>1</xdr:row>
      <xdr:rowOff>104215</xdr:rowOff>
    </xdr:from>
    <xdr:ext cx="1928159" cy="574489"/>
    <xdr:pic>
      <xdr:nvPicPr>
        <xdr:cNvPr id="2" name="Imagen 1">
          <a:extLst>
            <a:ext uri="{FF2B5EF4-FFF2-40B4-BE49-F238E27FC236}">
              <a16:creationId xmlns:a16="http://schemas.microsoft.com/office/drawing/2014/main" id="{3D6CAAB5-AF5A-4C20-90CA-D6CE21448E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2" t="16195" r="73768" b="65182"/>
        <a:stretch/>
      </xdr:blipFill>
      <xdr:spPr bwMode="auto">
        <a:xfrm>
          <a:off x="56030" y="328333"/>
          <a:ext cx="1928159" cy="57448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67623FA-346B-4818-AF0E-991E20024AA5}" name="Vigencia" displayName="Vigencia" ref="A7:R32" totalsRowCount="1" headerRowDxfId="37" dataDxfId="36">
  <autoFilter ref="A7:R31" xr:uid="{667623FA-346B-4818-AF0E-991E20024AA5}"/>
  <tableColumns count="18">
    <tableColumn id="1" xr3:uid="{0F918B8E-976B-4CC0-849A-1D762193C2A8}" name="RUBRO" dataDxfId="35" totalsRowDxfId="34"/>
    <tableColumn id="2" xr3:uid="{68874222-ADB0-4016-BDEA-FDDE0CFDA84A}" name="FUENTE" dataDxfId="33" totalsRowDxfId="32"/>
    <tableColumn id="3" xr3:uid="{2A598904-DB77-4FB4-BC99-3EF40481B0D5}" name="RECURSO" dataDxfId="31" totalsRowDxfId="30"/>
    <tableColumn id="4" xr3:uid="{5230E8F2-F049-4A1F-816B-6C8129BDE1EB}" name="SITUACION DE FONDOS" dataDxfId="29" totalsRowDxfId="28"/>
    <tableColumn id="5" xr3:uid="{16543DA8-A39D-4F00-8C97-E175697844D9}" name="DESCRIPCION" dataDxfId="27" totalsRowDxfId="26"/>
    <tableColumn id="6" xr3:uid="{402CE5DF-FC58-4E29-88FF-583C73627E05}" name="APROPIACIÓN INICIAL" dataDxfId="25" totalsRowDxfId="24"/>
    <tableColumn id="7" xr3:uid="{E17836AC-39CF-47B0-8702-738CD993EF2F}" name="APROPIACIÓN ADICIONADA" dataDxfId="23" totalsRowDxfId="22"/>
    <tableColumn id="8" xr3:uid="{4914ED43-5856-420F-AF37-31CB60AA36B0}" name="APROPIACIÓN REDUCIDA" dataDxfId="21" totalsRowDxfId="20"/>
    <tableColumn id="9" xr3:uid="{ABDB4CC4-E5BD-49FF-8688-F96FB3A285E2}" name="APROPIACIÓN VIGENTE" dataDxfId="19" totalsRowDxfId="18"/>
    <tableColumn id="10" xr3:uid="{0F5780C0-4693-47C9-A1B4-C1F1968C01F1}" name="APROPIACION BLOQUEADA" dataDxfId="17" totalsRowDxfId="16"/>
    <tableColumn id="11" xr3:uid="{EE08F361-ABF9-42A5-9280-60EE308D9952}" name="CERTIFICADO DE DISPONIBILIDAD PRESUPUESTAL" dataDxfId="15" totalsRowDxfId="14"/>
    <tableColumn id="12" xr3:uid="{6C7C0EE0-ECD1-411B-A436-65475348FB1E}" name="APROPIACION DISPONIBLE" dataDxfId="13" totalsRowDxfId="12"/>
    <tableColumn id="13" xr3:uid="{6D919175-647D-47F5-9A65-10B16CAE6BAA}" name="COMPROMISO" dataDxfId="11" totalsRowDxfId="10"/>
    <tableColumn id="14" xr3:uid="{2A9246F9-E26E-4D3F-88E0-DBE81B8A728B}" name="OBLIGACION" dataDxfId="9" totalsRowDxfId="8"/>
    <tableColumn id="15" xr3:uid="{021F20B4-EC50-4F49-8685-975270AD1BB4}" name="PAGOS" dataDxfId="7" totalsRowDxfId="6"/>
    <tableColumn id="16" xr3:uid="{098DF0F3-0440-429E-A75B-D0BA19B83757}" name="% Compromisos" dataDxfId="5" totalsRowDxfId="4">
      <calculatedColumnFormula>+M8/I8</calculatedColumnFormula>
    </tableColumn>
    <tableColumn id="17" xr3:uid="{0A65F332-2109-4193-9A1A-007B1EEEF6CC}" name="% Obligaciones" dataDxfId="3" totalsRowDxfId="2">
      <calculatedColumnFormula>+N8/I8</calculatedColumnFormula>
    </tableColumn>
    <tableColumn id="18" xr3:uid="{61581416-4C24-430C-9E1A-83201B97EECB}" name="% Pagos" dataDxfId="1" totalsRowDxfId="0">
      <calculatedColumnFormula>+O8/I8</calculatedColumn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CFDDCED-09B3-4401-A9E6-5A4322323ADE}" name="Reservapresupuestal" displayName="Reservapresupuestal" ref="A6:L22" totalsRowShown="0" headerRowDxfId="54" dataDxfId="52" headerRowBorderDxfId="53" tableBorderDxfId="51" totalsRowBorderDxfId="50">
  <autoFilter ref="A6:L22" xr:uid="{BCFDDCED-09B3-4401-A9E6-5A4322323ADE}"/>
  <tableColumns count="12">
    <tableColumn id="1" xr3:uid="{2A47EBC2-AED2-4DF1-960F-37D06E06EE3C}" name="RUBRO" dataDxfId="49"/>
    <tableColumn id="2" xr3:uid="{F32CB2C7-814A-4515-829B-554E586F5D32}" name="FUENTE" dataDxfId="48"/>
    <tableColumn id="3" xr3:uid="{5F3338AE-CCE1-42D3-BF66-9C15666D3126}" name="REC" dataDxfId="47"/>
    <tableColumn id="4" xr3:uid="{A2BBABAB-3482-4AF2-97F7-D13BF69206F2}" name="SIT" dataDxfId="46"/>
    <tableColumn id="5" xr3:uid="{A6191345-29CA-4A33-9CD5-E0D690CFFEBF}" name="DESCRIPCION" dataDxfId="45"/>
    <tableColumn id="6" xr3:uid="{D1B2F35E-451B-41D3-A7C5-689F6E3AFF78}" name="VALOR CONSTITUIDO" dataDxfId="44"/>
    <tableColumn id="12" xr3:uid="{4A37AEDC-349B-4E77-A734-79134FB32774}" name="VALOR REDUCCIÓN RESERVA PRESUPUESTAL" dataDxfId="43"/>
    <tableColumn id="11" xr3:uid="{B606E8A4-E07C-4A10-9E22-D96770AC1F3A}" name="VALOR ACTUAL RESERVA PRESUPUESTAL" dataDxfId="42">
      <calculatedColumnFormula>+H4+H5</calculatedColumnFormula>
    </tableColumn>
    <tableColumn id="7" xr3:uid="{66963FA6-D582-42F2-88A2-91724ADEF466}" name="OBLIGACION" dataDxfId="41"/>
    <tableColumn id="8" xr3:uid="{28B2D51C-15B4-428B-8159-7D42D09D5348}" name="PAGOS" dataDxfId="40"/>
    <tableColumn id="9" xr3:uid="{E60F71FA-B82C-46CA-A3A1-A3692D5E0492}" name="% Obligaciones" dataDxfId="39" dataCellStyle="Porcentaje">
      <calculatedColumnFormula>+Reservapresupuestal[[#This Row],[OBLIGACION]]/Reservapresupuestal[[#This Row],[VALOR ACTUAL RESERVA PRESUPUESTAL]]</calculatedColumnFormula>
    </tableColumn>
    <tableColumn id="10" xr3:uid="{CA0045AB-3939-4E89-8BEC-E8CE845288A5}" name="% Pagos" dataDxfId="38" dataCellStyle="Porcentaje">
      <calculatedColumnFormula>+Reservapresupuestal[[#This Row],[PAGOS]]/Reservapresupuestal[[#This Row],[VALOR ACTUAL RESERVA PRESUPUESTAL]]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4"/>
  <sheetViews>
    <sheetView showGridLines="0" tabSelected="1" topLeftCell="D24" zoomScale="85" zoomScaleNormal="85" workbookViewId="0">
      <selection activeCell="M12" sqref="M12"/>
    </sheetView>
  </sheetViews>
  <sheetFormatPr baseColWidth="10" defaultRowHeight="18" x14ac:dyDescent="0.35"/>
  <cols>
    <col min="1" max="1" width="16" style="1" customWidth="1"/>
    <col min="2" max="2" width="12.5703125" style="1" customWidth="1"/>
    <col min="3" max="3" width="12.140625" style="1" customWidth="1"/>
    <col min="4" max="4" width="12.7109375" style="1" customWidth="1"/>
    <col min="5" max="5" width="26.28515625" style="1" customWidth="1"/>
    <col min="6" max="6" width="20.7109375" style="1" customWidth="1"/>
    <col min="7" max="8" width="21.5703125" style="1" bestFit="1" customWidth="1"/>
    <col min="9" max="14" width="20.7109375" style="1" customWidth="1"/>
    <col min="15" max="15" width="19.7109375" style="1" customWidth="1"/>
    <col min="16" max="16" width="15.140625" style="1" customWidth="1"/>
    <col min="17" max="17" width="13.140625" style="1" customWidth="1"/>
    <col min="18" max="18" width="13.28515625" style="1" customWidth="1"/>
    <col min="19" max="16384" width="11.42578125" style="1"/>
  </cols>
  <sheetData>
    <row r="1" spans="1:24" x14ac:dyDescent="0.35">
      <c r="A1" s="40" t="s">
        <v>49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2"/>
      <c r="T1" s="2"/>
      <c r="U1" s="2"/>
      <c r="V1" s="2"/>
      <c r="W1" s="2"/>
      <c r="X1" s="2"/>
    </row>
    <row r="2" spans="1:24" x14ac:dyDescent="0.35">
      <c r="A2" s="40" t="s">
        <v>74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2"/>
      <c r="T2" s="2"/>
      <c r="U2" s="2"/>
      <c r="V2" s="2"/>
      <c r="W2" s="2"/>
      <c r="X2" s="2"/>
    </row>
    <row r="3" spans="1:24" x14ac:dyDescent="0.35">
      <c r="A3" s="41" t="s">
        <v>50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"/>
      <c r="T3" s="4"/>
      <c r="U3" s="4"/>
      <c r="V3" s="4"/>
      <c r="W3" s="4"/>
      <c r="X3" s="4"/>
    </row>
    <row r="4" spans="1:24" x14ac:dyDescent="0.35">
      <c r="A4" s="41" t="s">
        <v>51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"/>
      <c r="T4" s="4"/>
      <c r="U4" s="4"/>
      <c r="V4" s="4"/>
      <c r="W4" s="4"/>
      <c r="X4" s="4"/>
    </row>
    <row r="5" spans="1:24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4"/>
      <c r="T5" s="4"/>
      <c r="U5" s="4"/>
      <c r="V5" s="4"/>
      <c r="W5" s="4"/>
      <c r="X5" s="4"/>
    </row>
    <row r="6" spans="1:24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/>
      <c r="T6" s="4"/>
      <c r="U6" s="4"/>
      <c r="V6" s="4"/>
      <c r="W6" s="4"/>
      <c r="X6" s="4"/>
    </row>
    <row r="7" spans="1:24" ht="54" x14ac:dyDescent="0.35">
      <c r="A7" s="3" t="s">
        <v>0</v>
      </c>
      <c r="B7" s="3" t="s">
        <v>1</v>
      </c>
      <c r="C7" s="3" t="s">
        <v>40</v>
      </c>
      <c r="D7" s="3" t="s">
        <v>59</v>
      </c>
      <c r="E7" s="3" t="s">
        <v>4</v>
      </c>
      <c r="F7" s="3" t="s">
        <v>52</v>
      </c>
      <c r="G7" s="3" t="s">
        <v>53</v>
      </c>
      <c r="H7" s="3" t="s">
        <v>54</v>
      </c>
      <c r="I7" s="3" t="s">
        <v>55</v>
      </c>
      <c r="J7" s="3" t="s">
        <v>56</v>
      </c>
      <c r="K7" s="3" t="s">
        <v>57</v>
      </c>
      <c r="L7" s="3" t="s">
        <v>58</v>
      </c>
      <c r="M7" s="3" t="s">
        <v>5</v>
      </c>
      <c r="N7" s="3" t="s">
        <v>6</v>
      </c>
      <c r="O7" s="3" t="s">
        <v>7</v>
      </c>
      <c r="P7" s="3" t="s">
        <v>41</v>
      </c>
      <c r="Q7" s="3" t="s">
        <v>43</v>
      </c>
      <c r="R7" s="3" t="s">
        <v>42</v>
      </c>
      <c r="S7" s="4"/>
      <c r="T7" s="4"/>
      <c r="U7" s="4"/>
      <c r="V7" s="4"/>
      <c r="W7" s="4"/>
      <c r="X7" s="4"/>
    </row>
    <row r="8" spans="1:24" x14ac:dyDescent="0.35">
      <c r="A8" s="5" t="s">
        <v>8</v>
      </c>
      <c r="B8" s="6" t="s">
        <v>9</v>
      </c>
      <c r="C8" s="6" t="s">
        <v>10</v>
      </c>
      <c r="D8" s="6" t="s">
        <v>11</v>
      </c>
      <c r="E8" s="7" t="s">
        <v>12</v>
      </c>
      <c r="F8" s="8">
        <v>10127000000</v>
      </c>
      <c r="G8" s="8">
        <v>0</v>
      </c>
      <c r="H8" s="8">
        <v>0</v>
      </c>
      <c r="I8" s="8">
        <f>+Vigencia[[#This Row],[APROPIACIÓN INICIAL]]+Vigencia[[#This Row],[APROPIACIÓN ADICIONADA]]-Vigencia[[#This Row],[APROPIACIÓN REDUCIDA]]</f>
        <v>10127000000</v>
      </c>
      <c r="J8" s="8">
        <v>0</v>
      </c>
      <c r="K8" s="8">
        <v>10127000000</v>
      </c>
      <c r="L8" s="8">
        <f>+Vigencia[[#This Row],[APROPIACIÓN VIGENTE]]-Vigencia[[#This Row],[APROPIACION BLOQUEADA]]-Vigencia[[#This Row],[CERTIFICADO DE DISPONIBILIDAD PRESUPUESTAL]]</f>
        <v>0</v>
      </c>
      <c r="M8" s="8">
        <v>2983799052</v>
      </c>
      <c r="N8" s="8">
        <v>2983799052</v>
      </c>
      <c r="O8" s="8">
        <v>2983799052</v>
      </c>
      <c r="P8" s="9">
        <f t="shared" ref="P8:P31" si="0">+M8/I8</f>
        <v>0.29463800256739409</v>
      </c>
      <c r="Q8" s="9">
        <f t="shared" ref="Q8:Q31" si="1">+N8/I8</f>
        <v>0.29463800256739409</v>
      </c>
      <c r="R8" s="10">
        <f t="shared" ref="R8:R31" si="2">+O8/I8</f>
        <v>0.29463800256739409</v>
      </c>
    </row>
    <row r="9" spans="1:24" ht="54" x14ac:dyDescent="0.35">
      <c r="A9" s="5" t="s">
        <v>13</v>
      </c>
      <c r="B9" s="6" t="s">
        <v>9</v>
      </c>
      <c r="C9" s="6" t="s">
        <v>10</v>
      </c>
      <c r="D9" s="6" t="s">
        <v>11</v>
      </c>
      <c r="E9" s="7" t="s">
        <v>14</v>
      </c>
      <c r="F9" s="8">
        <v>3555000000</v>
      </c>
      <c r="G9" s="8">
        <v>0</v>
      </c>
      <c r="H9" s="8">
        <v>0</v>
      </c>
      <c r="I9" s="8">
        <f>+Vigencia[[#This Row],[APROPIACIÓN INICIAL]]+Vigencia[[#This Row],[APROPIACIÓN ADICIONADA]]-Vigencia[[#This Row],[APROPIACIÓN REDUCIDA]]</f>
        <v>3555000000</v>
      </c>
      <c r="J9" s="8">
        <v>0</v>
      </c>
      <c r="K9" s="8">
        <v>3555000000</v>
      </c>
      <c r="L9" s="8">
        <f>+Vigencia[[#This Row],[APROPIACIÓN VIGENTE]]-Vigencia[[#This Row],[APROPIACION BLOQUEADA]]-Vigencia[[#This Row],[CERTIFICADO DE DISPONIBILIDAD PRESUPUESTAL]]</f>
        <v>0</v>
      </c>
      <c r="M9" s="8">
        <v>1216601286</v>
      </c>
      <c r="N9" s="8">
        <v>1216601286</v>
      </c>
      <c r="O9" s="8">
        <v>1216601286</v>
      </c>
      <c r="P9" s="9">
        <f t="shared" si="0"/>
        <v>0.34222258396624472</v>
      </c>
      <c r="Q9" s="9">
        <f t="shared" si="1"/>
        <v>0.34222258396624472</v>
      </c>
      <c r="R9" s="10">
        <f t="shared" si="2"/>
        <v>0.34222258396624472</v>
      </c>
    </row>
    <row r="10" spans="1:24" ht="54" x14ac:dyDescent="0.35">
      <c r="A10" s="5" t="s">
        <v>15</v>
      </c>
      <c r="B10" s="6" t="s">
        <v>9</v>
      </c>
      <c r="C10" s="6" t="s">
        <v>10</v>
      </c>
      <c r="D10" s="6" t="s">
        <v>11</v>
      </c>
      <c r="E10" s="7" t="s">
        <v>16</v>
      </c>
      <c r="F10" s="8">
        <v>1686000000</v>
      </c>
      <c r="G10" s="8">
        <v>0</v>
      </c>
      <c r="H10" s="8">
        <v>0</v>
      </c>
      <c r="I10" s="8">
        <f>+Vigencia[[#This Row],[APROPIACIÓN INICIAL]]+Vigencia[[#This Row],[APROPIACIÓN ADICIONADA]]-Vigencia[[#This Row],[APROPIACIÓN REDUCIDA]]</f>
        <v>1686000000</v>
      </c>
      <c r="J10" s="8">
        <v>0</v>
      </c>
      <c r="K10" s="8">
        <v>1686000000</v>
      </c>
      <c r="L10" s="8">
        <f>+Vigencia[[#This Row],[APROPIACIÓN VIGENTE]]-Vigencia[[#This Row],[APROPIACION BLOQUEADA]]-Vigencia[[#This Row],[CERTIFICADO DE DISPONIBILIDAD PRESUPUESTAL]]</f>
        <v>0</v>
      </c>
      <c r="M10" s="8">
        <v>479029644</v>
      </c>
      <c r="N10" s="8">
        <v>479029644</v>
      </c>
      <c r="O10" s="8">
        <v>479029644</v>
      </c>
      <c r="P10" s="9">
        <f t="shared" si="0"/>
        <v>0.2841219715302491</v>
      </c>
      <c r="Q10" s="9">
        <f t="shared" si="1"/>
        <v>0.2841219715302491</v>
      </c>
      <c r="R10" s="10">
        <f t="shared" si="2"/>
        <v>0.2841219715302491</v>
      </c>
    </row>
    <row r="11" spans="1:24" ht="36" x14ac:dyDescent="0.35">
      <c r="A11" s="11"/>
      <c r="B11" s="12"/>
      <c r="C11" s="12"/>
      <c r="D11" s="12"/>
      <c r="E11" s="13" t="s">
        <v>48</v>
      </c>
      <c r="F11" s="14">
        <f t="shared" ref="F11:O11" si="3">SUM(F8:F10)</f>
        <v>15368000000</v>
      </c>
      <c r="G11" s="14">
        <f t="shared" si="3"/>
        <v>0</v>
      </c>
      <c r="H11" s="14">
        <f t="shared" si="3"/>
        <v>0</v>
      </c>
      <c r="I11" s="14">
        <f t="shared" si="3"/>
        <v>15368000000</v>
      </c>
      <c r="J11" s="14">
        <f t="shared" si="3"/>
        <v>0</v>
      </c>
      <c r="K11" s="14">
        <f t="shared" si="3"/>
        <v>15368000000</v>
      </c>
      <c r="L11" s="14">
        <f t="shared" si="3"/>
        <v>0</v>
      </c>
      <c r="M11" s="14">
        <f t="shared" si="3"/>
        <v>4679429982</v>
      </c>
      <c r="N11" s="14">
        <f t="shared" si="3"/>
        <v>4679429982</v>
      </c>
      <c r="O11" s="14">
        <f t="shared" si="3"/>
        <v>4679429982</v>
      </c>
      <c r="P11" s="15">
        <f t="shared" si="0"/>
        <v>0.30449179997397191</v>
      </c>
      <c r="Q11" s="15">
        <f t="shared" si="1"/>
        <v>0.30449179997397191</v>
      </c>
      <c r="R11" s="16">
        <f t="shared" si="2"/>
        <v>0.30449179997397191</v>
      </c>
    </row>
    <row r="12" spans="1:24" ht="36" x14ac:dyDescent="0.35">
      <c r="A12" s="5" t="s">
        <v>17</v>
      </c>
      <c r="B12" s="6" t="s">
        <v>9</v>
      </c>
      <c r="C12" s="6" t="s">
        <v>10</v>
      </c>
      <c r="D12" s="6" t="s">
        <v>11</v>
      </c>
      <c r="E12" s="7" t="s">
        <v>18</v>
      </c>
      <c r="F12" s="8">
        <v>3126884098</v>
      </c>
      <c r="G12" s="8">
        <v>0</v>
      </c>
      <c r="H12" s="8">
        <v>7218808</v>
      </c>
      <c r="I12" s="8">
        <f>+Vigencia[[#This Row],[APROPIACIÓN INICIAL]]+Vigencia[[#This Row],[APROPIACIÓN ADICIONADA]]-Vigencia[[#This Row],[APROPIACIÓN REDUCIDA]]</f>
        <v>3119665290</v>
      </c>
      <c r="J12" s="8">
        <v>0</v>
      </c>
      <c r="K12" s="8">
        <v>2270395150.5</v>
      </c>
      <c r="L12" s="8">
        <f>+Vigencia[[#This Row],[APROPIACIÓN VIGENTE]]-Vigencia[[#This Row],[APROPIACION BLOQUEADA]]-Vigencia[[#This Row],[CERTIFICADO DE DISPONIBILIDAD PRESUPUESTAL]]</f>
        <v>849270139.5</v>
      </c>
      <c r="M12" s="8">
        <v>2055647788.5</v>
      </c>
      <c r="N12" s="8">
        <v>972492682.37</v>
      </c>
      <c r="O12" s="8">
        <v>972492682.37</v>
      </c>
      <c r="P12" s="9">
        <f t="shared" si="0"/>
        <v>0.65893216015491196</v>
      </c>
      <c r="Q12" s="9">
        <f t="shared" si="1"/>
        <v>0.31172981456930593</v>
      </c>
      <c r="R12" s="10">
        <f t="shared" si="2"/>
        <v>0.31172981456930593</v>
      </c>
    </row>
    <row r="13" spans="1:24" ht="36" x14ac:dyDescent="0.35">
      <c r="A13" s="11"/>
      <c r="B13" s="12"/>
      <c r="C13" s="12"/>
      <c r="D13" s="12"/>
      <c r="E13" s="13" t="s">
        <v>60</v>
      </c>
      <c r="F13" s="14">
        <f>+F12</f>
        <v>3126884098</v>
      </c>
      <c r="G13" s="14">
        <f t="shared" ref="G13:H13" si="4">+G12</f>
        <v>0</v>
      </c>
      <c r="H13" s="14">
        <f t="shared" si="4"/>
        <v>7218808</v>
      </c>
      <c r="I13" s="14">
        <f t="shared" ref="I13" si="5">+I12</f>
        <v>3119665290</v>
      </c>
      <c r="J13" s="14">
        <f t="shared" ref="J13" si="6">+J12</f>
        <v>0</v>
      </c>
      <c r="K13" s="14">
        <f t="shared" ref="K13" si="7">+K12</f>
        <v>2270395150.5</v>
      </c>
      <c r="L13" s="14">
        <f t="shared" ref="L13" si="8">+L12</f>
        <v>849270139.5</v>
      </c>
      <c r="M13" s="14">
        <f t="shared" ref="M13" si="9">+M12</f>
        <v>2055647788.5</v>
      </c>
      <c r="N13" s="14">
        <f t="shared" ref="N13" si="10">+N12</f>
        <v>972492682.37</v>
      </c>
      <c r="O13" s="14">
        <f t="shared" ref="O13" si="11">+O12</f>
        <v>972492682.37</v>
      </c>
      <c r="P13" s="15">
        <f t="shared" si="0"/>
        <v>0.65893216015491196</v>
      </c>
      <c r="Q13" s="15">
        <f t="shared" si="1"/>
        <v>0.31172981456930593</v>
      </c>
      <c r="R13" s="16">
        <f t="shared" si="2"/>
        <v>0.31172981456930593</v>
      </c>
    </row>
    <row r="14" spans="1:24" ht="54" x14ac:dyDescent="0.35">
      <c r="A14" s="5" t="s">
        <v>19</v>
      </c>
      <c r="B14" s="6" t="s">
        <v>9</v>
      </c>
      <c r="C14" s="6" t="s">
        <v>10</v>
      </c>
      <c r="D14" s="6" t="s">
        <v>11</v>
      </c>
      <c r="E14" s="7" t="s">
        <v>20</v>
      </c>
      <c r="F14" s="8">
        <v>1179000000</v>
      </c>
      <c r="G14" s="8">
        <v>0</v>
      </c>
      <c r="H14" s="8">
        <v>0</v>
      </c>
      <c r="I14" s="8">
        <f>+Vigencia[[#This Row],[APROPIACIÓN INICIAL]]+Vigencia[[#This Row],[APROPIACIÓN ADICIONADA]]-Vigencia[[#This Row],[APROPIACIÓN REDUCIDA]]</f>
        <v>1179000000</v>
      </c>
      <c r="J14" s="8">
        <v>1179000000</v>
      </c>
      <c r="K14" s="8">
        <v>0</v>
      </c>
      <c r="L14" s="8">
        <f>+Vigencia[[#This Row],[APROPIACIÓN VIGENTE]]-Vigencia[[#This Row],[APROPIACION BLOQUEADA]]-Vigencia[[#This Row],[CERTIFICADO DE DISPONIBILIDAD PRESUPUESTAL]]</f>
        <v>0</v>
      </c>
      <c r="M14" s="8">
        <v>0</v>
      </c>
      <c r="N14" s="8">
        <v>0</v>
      </c>
      <c r="O14" s="8">
        <v>0</v>
      </c>
      <c r="P14" s="9">
        <f t="shared" si="0"/>
        <v>0</v>
      </c>
      <c r="Q14" s="9">
        <f t="shared" si="1"/>
        <v>0</v>
      </c>
      <c r="R14" s="10">
        <f t="shared" si="2"/>
        <v>0</v>
      </c>
    </row>
    <row r="15" spans="1:24" ht="90" x14ac:dyDescent="0.35">
      <c r="A15" s="5" t="s">
        <v>21</v>
      </c>
      <c r="B15" s="6" t="s">
        <v>9</v>
      </c>
      <c r="C15" s="6" t="s">
        <v>10</v>
      </c>
      <c r="D15" s="6" t="s">
        <v>11</v>
      </c>
      <c r="E15" s="7" t="s">
        <v>22</v>
      </c>
      <c r="F15" s="8">
        <v>95000000</v>
      </c>
      <c r="G15" s="8">
        <v>0</v>
      </c>
      <c r="H15" s="8">
        <v>0</v>
      </c>
      <c r="I15" s="8">
        <f>+Vigencia[[#This Row],[APROPIACIÓN INICIAL]]+Vigencia[[#This Row],[APROPIACIÓN ADICIONADA]]-Vigencia[[#This Row],[APROPIACIÓN REDUCIDA]]</f>
        <v>95000000</v>
      </c>
      <c r="J15" s="8">
        <v>0</v>
      </c>
      <c r="K15" s="8">
        <v>95000000</v>
      </c>
      <c r="L15" s="8">
        <f>+Vigencia[[#This Row],[APROPIACIÓN VIGENTE]]-Vigencia[[#This Row],[APROPIACION BLOQUEADA]]-Vigencia[[#This Row],[CERTIFICADO DE DISPONIBILIDAD PRESUPUESTAL]]</f>
        <v>0</v>
      </c>
      <c r="M15" s="8">
        <v>22709621</v>
      </c>
      <c r="N15" s="8">
        <v>16737589</v>
      </c>
      <c r="O15" s="8">
        <v>16737589</v>
      </c>
      <c r="P15" s="9">
        <f t="shared" si="0"/>
        <v>0.23904864210526316</v>
      </c>
      <c r="Q15" s="9">
        <f t="shared" si="1"/>
        <v>0.17618514736842106</v>
      </c>
      <c r="R15" s="10">
        <f t="shared" si="2"/>
        <v>0.17618514736842106</v>
      </c>
    </row>
    <row r="16" spans="1:24" ht="54" x14ac:dyDescent="0.35">
      <c r="A16" s="11"/>
      <c r="B16" s="12"/>
      <c r="C16" s="12"/>
      <c r="D16" s="12"/>
      <c r="E16" s="13" t="s">
        <v>47</v>
      </c>
      <c r="F16" s="14">
        <f t="shared" ref="F16:O16" si="12">SUM(F14:F15)</f>
        <v>1274000000</v>
      </c>
      <c r="G16" s="14">
        <f t="shared" si="12"/>
        <v>0</v>
      </c>
      <c r="H16" s="14">
        <f t="shared" si="12"/>
        <v>0</v>
      </c>
      <c r="I16" s="14">
        <f t="shared" si="12"/>
        <v>1274000000</v>
      </c>
      <c r="J16" s="14">
        <f t="shared" si="12"/>
        <v>1179000000</v>
      </c>
      <c r="K16" s="14">
        <f t="shared" si="12"/>
        <v>95000000</v>
      </c>
      <c r="L16" s="14">
        <f t="shared" si="12"/>
        <v>0</v>
      </c>
      <c r="M16" s="14">
        <f t="shared" si="12"/>
        <v>22709621</v>
      </c>
      <c r="N16" s="14">
        <f t="shared" si="12"/>
        <v>16737589</v>
      </c>
      <c r="O16" s="14">
        <f t="shared" si="12"/>
        <v>16737589</v>
      </c>
      <c r="P16" s="15">
        <f t="shared" si="0"/>
        <v>1.7825448194662481E-2</v>
      </c>
      <c r="Q16" s="15">
        <f t="shared" si="1"/>
        <v>1.3137824960753532E-2</v>
      </c>
      <c r="R16" s="16">
        <f t="shared" si="2"/>
        <v>1.3137824960753532E-2</v>
      </c>
    </row>
    <row r="17" spans="1:18" x14ac:dyDescent="0.35">
      <c r="A17" s="5" t="s">
        <v>23</v>
      </c>
      <c r="B17" s="6" t="s">
        <v>9</v>
      </c>
      <c r="C17" s="6" t="s">
        <v>10</v>
      </c>
      <c r="D17" s="6" t="s">
        <v>11</v>
      </c>
      <c r="E17" s="7" t="s">
        <v>24</v>
      </c>
      <c r="F17" s="8">
        <v>2000000</v>
      </c>
      <c r="G17" s="8">
        <v>0</v>
      </c>
      <c r="H17" s="8">
        <v>0</v>
      </c>
      <c r="I17" s="8">
        <f>+Vigencia[[#This Row],[APROPIACIÓN INICIAL]]+Vigencia[[#This Row],[APROPIACIÓN ADICIONADA]]-Vigencia[[#This Row],[APROPIACIÓN REDUCIDA]]</f>
        <v>2000000</v>
      </c>
      <c r="J17" s="8">
        <v>0</v>
      </c>
      <c r="K17" s="8">
        <v>0</v>
      </c>
      <c r="L17" s="8">
        <f>+Vigencia[[#This Row],[APROPIACIÓN VIGENTE]]-Vigencia[[#This Row],[APROPIACION BLOQUEADA]]-Vigencia[[#This Row],[CERTIFICADO DE DISPONIBILIDAD PRESUPUESTAL]]</f>
        <v>2000000</v>
      </c>
      <c r="M17" s="8">
        <v>0</v>
      </c>
      <c r="N17" s="8">
        <v>0</v>
      </c>
      <c r="O17" s="8">
        <v>0</v>
      </c>
      <c r="P17" s="9">
        <f t="shared" si="0"/>
        <v>0</v>
      </c>
      <c r="Q17" s="9">
        <f t="shared" si="1"/>
        <v>0</v>
      </c>
      <c r="R17" s="10">
        <f t="shared" si="2"/>
        <v>0</v>
      </c>
    </row>
    <row r="18" spans="1:18" ht="36" x14ac:dyDescent="0.35">
      <c r="A18" s="5" t="s">
        <v>25</v>
      </c>
      <c r="B18" s="6" t="s">
        <v>9</v>
      </c>
      <c r="C18" s="6" t="s">
        <v>26</v>
      </c>
      <c r="D18" s="6" t="s">
        <v>27</v>
      </c>
      <c r="E18" s="7" t="s">
        <v>28</v>
      </c>
      <c r="F18" s="8">
        <v>177070000</v>
      </c>
      <c r="G18" s="8">
        <v>0</v>
      </c>
      <c r="H18" s="8">
        <v>0</v>
      </c>
      <c r="I18" s="8">
        <f>+Vigencia[[#This Row],[APROPIACIÓN INICIAL]]+Vigencia[[#This Row],[APROPIACIÓN ADICIONADA]]-Vigencia[[#This Row],[APROPIACIÓN REDUCIDA]]</f>
        <v>177070000</v>
      </c>
      <c r="J18" s="8">
        <v>0</v>
      </c>
      <c r="K18" s="8">
        <v>0</v>
      </c>
      <c r="L18" s="8">
        <f>+Vigencia[[#This Row],[APROPIACIÓN VIGENTE]]-Vigencia[[#This Row],[APROPIACION BLOQUEADA]]-Vigencia[[#This Row],[CERTIFICADO DE DISPONIBILIDAD PRESUPUESTAL]]</f>
        <v>177070000</v>
      </c>
      <c r="M18" s="8">
        <v>0</v>
      </c>
      <c r="N18" s="8">
        <v>0</v>
      </c>
      <c r="O18" s="8">
        <v>0</v>
      </c>
      <c r="P18" s="9">
        <f t="shared" si="0"/>
        <v>0</v>
      </c>
      <c r="Q18" s="9">
        <f t="shared" si="1"/>
        <v>0</v>
      </c>
      <c r="R18" s="10">
        <f t="shared" si="2"/>
        <v>0</v>
      </c>
    </row>
    <row r="19" spans="1:18" ht="36" x14ac:dyDescent="0.35">
      <c r="A19" s="5" t="s">
        <v>72</v>
      </c>
      <c r="B19" s="6" t="s">
        <v>9</v>
      </c>
      <c r="C19" s="6" t="s">
        <v>10</v>
      </c>
      <c r="D19" s="6" t="s">
        <v>11</v>
      </c>
      <c r="E19" s="7" t="s">
        <v>73</v>
      </c>
      <c r="F19" s="8">
        <v>0</v>
      </c>
      <c r="G19" s="8">
        <v>7218808</v>
      </c>
      <c r="H19" s="8">
        <v>0</v>
      </c>
      <c r="I19" s="8">
        <f>+Vigencia[[#This Row],[APROPIACIÓN INICIAL]]+Vigencia[[#This Row],[APROPIACIÓN ADICIONADA]]-Vigencia[[#This Row],[APROPIACIÓN REDUCIDA]]</f>
        <v>7218808</v>
      </c>
      <c r="J19" s="8">
        <v>0</v>
      </c>
      <c r="K19" s="8">
        <v>7218808</v>
      </c>
      <c r="L19" s="8">
        <v>0</v>
      </c>
      <c r="M19" s="8">
        <v>7218808</v>
      </c>
      <c r="N19" s="8">
        <v>7218808</v>
      </c>
      <c r="O19" s="8">
        <v>7218808</v>
      </c>
      <c r="P19" s="9">
        <f>+M19/I19</f>
        <v>1</v>
      </c>
      <c r="Q19" s="9">
        <f>+N19/I19</f>
        <v>1</v>
      </c>
      <c r="R19" s="10">
        <f>+O19/I19</f>
        <v>1</v>
      </c>
    </row>
    <row r="20" spans="1:18" ht="72" x14ac:dyDescent="0.35">
      <c r="A20" s="11"/>
      <c r="B20" s="12"/>
      <c r="C20" s="12"/>
      <c r="D20" s="12"/>
      <c r="E20" s="13" t="s">
        <v>44</v>
      </c>
      <c r="F20" s="14">
        <f>+F17+F18+F19</f>
        <v>179070000</v>
      </c>
      <c r="G20" s="14">
        <f t="shared" ref="G20:I20" si="13">+G17+G18+G19</f>
        <v>7218808</v>
      </c>
      <c r="H20" s="14">
        <f t="shared" si="13"/>
        <v>0</v>
      </c>
      <c r="I20" s="14">
        <f t="shared" si="13"/>
        <v>186288808</v>
      </c>
      <c r="J20" s="14">
        <f t="shared" ref="J20" si="14">+J17+J18+J19</f>
        <v>0</v>
      </c>
      <c r="K20" s="14">
        <f t="shared" ref="K20" si="15">+K17+K18+K19</f>
        <v>7218808</v>
      </c>
      <c r="L20" s="14">
        <f t="shared" ref="L20" si="16">+L17+L18+L19</f>
        <v>179070000</v>
      </c>
      <c r="M20" s="14">
        <f t="shared" ref="M20" si="17">+M17+M18+M19</f>
        <v>7218808</v>
      </c>
      <c r="N20" s="14">
        <f t="shared" ref="N20" si="18">+N17+N18+N19</f>
        <v>7218808</v>
      </c>
      <c r="O20" s="14">
        <f t="shared" ref="O20" si="19">+O17+O18+O19</f>
        <v>7218808</v>
      </c>
      <c r="P20" s="15">
        <f t="shared" si="0"/>
        <v>3.8750626392971499E-2</v>
      </c>
      <c r="Q20" s="15">
        <f t="shared" si="1"/>
        <v>3.8750626392971499E-2</v>
      </c>
      <c r="R20" s="16">
        <f t="shared" si="2"/>
        <v>3.8750626392971499E-2</v>
      </c>
    </row>
    <row r="21" spans="1:18" x14ac:dyDescent="0.35">
      <c r="A21" s="11"/>
      <c r="B21" s="12"/>
      <c r="C21" s="12"/>
      <c r="D21" s="12"/>
      <c r="E21" s="13" t="s">
        <v>46</v>
      </c>
      <c r="F21" s="14">
        <f t="shared" ref="F21:O21" si="20">+F11+F13+F16+F20</f>
        <v>19947954098</v>
      </c>
      <c r="G21" s="14">
        <f t="shared" si="20"/>
        <v>7218808</v>
      </c>
      <c r="H21" s="14">
        <f t="shared" si="20"/>
        <v>7218808</v>
      </c>
      <c r="I21" s="14">
        <f t="shared" si="20"/>
        <v>19947954098</v>
      </c>
      <c r="J21" s="14">
        <f t="shared" si="20"/>
        <v>1179000000</v>
      </c>
      <c r="K21" s="14">
        <f t="shared" si="20"/>
        <v>17740613958.5</v>
      </c>
      <c r="L21" s="14">
        <f t="shared" si="20"/>
        <v>1028340139.5</v>
      </c>
      <c r="M21" s="14">
        <f t="shared" si="20"/>
        <v>6765006199.5</v>
      </c>
      <c r="N21" s="14">
        <f t="shared" si="20"/>
        <v>5675879061.3699999</v>
      </c>
      <c r="O21" s="14">
        <f t="shared" si="20"/>
        <v>5675879061.3699999</v>
      </c>
      <c r="P21" s="15">
        <f t="shared" si="0"/>
        <v>0.33913283368635111</v>
      </c>
      <c r="Q21" s="15">
        <f t="shared" si="1"/>
        <v>0.28453439553177379</v>
      </c>
      <c r="R21" s="16">
        <f t="shared" si="2"/>
        <v>0.28453439553177379</v>
      </c>
    </row>
    <row r="22" spans="1:18" ht="108" x14ac:dyDescent="0.35">
      <c r="A22" s="5" t="s">
        <v>29</v>
      </c>
      <c r="B22" s="6" t="s">
        <v>9</v>
      </c>
      <c r="C22" s="6" t="s">
        <v>26</v>
      </c>
      <c r="D22" s="6" t="s">
        <v>11</v>
      </c>
      <c r="E22" s="7" t="s">
        <v>30</v>
      </c>
      <c r="F22" s="8">
        <v>4839183442</v>
      </c>
      <c r="G22" s="8">
        <v>0</v>
      </c>
      <c r="H22" s="8">
        <v>0</v>
      </c>
      <c r="I22" s="8">
        <f>+Vigencia[[#This Row],[APROPIACIÓN INICIAL]]+Vigencia[[#This Row],[APROPIACIÓN ADICIONADA]]-Vigencia[[#This Row],[APROPIACIÓN REDUCIDA]]</f>
        <v>4839183442</v>
      </c>
      <c r="J22" s="8">
        <v>0</v>
      </c>
      <c r="K22" s="8">
        <v>4838919764</v>
      </c>
      <c r="L22" s="8">
        <f>+Vigencia[[#This Row],[APROPIACIÓN VIGENTE]]-Vigencia[[#This Row],[APROPIACION BLOQUEADA]]-Vigencia[[#This Row],[CERTIFICADO DE DISPONIBILIDAD PRESUPUESTAL]]</f>
        <v>263678</v>
      </c>
      <c r="M22" s="8">
        <v>4694711781.71</v>
      </c>
      <c r="N22" s="8">
        <v>1150443094</v>
      </c>
      <c r="O22" s="8">
        <v>1150443094</v>
      </c>
      <c r="P22" s="9">
        <f t="shared" si="0"/>
        <v>0.97014544663959035</v>
      </c>
      <c r="Q22" s="9">
        <f t="shared" si="1"/>
        <v>0.23773496247634085</v>
      </c>
      <c r="R22" s="10">
        <f t="shared" si="2"/>
        <v>0.23773496247634085</v>
      </c>
    </row>
    <row r="23" spans="1:18" ht="108" x14ac:dyDescent="0.35">
      <c r="A23" s="5" t="s">
        <v>32</v>
      </c>
      <c r="B23" s="6" t="s">
        <v>9</v>
      </c>
      <c r="C23" s="6">
        <v>10</v>
      </c>
      <c r="D23" s="6" t="s">
        <v>11</v>
      </c>
      <c r="E23" s="7" t="s">
        <v>30</v>
      </c>
      <c r="F23" s="8">
        <v>6754359168</v>
      </c>
      <c r="G23" s="8">
        <v>0</v>
      </c>
      <c r="H23" s="8">
        <v>0</v>
      </c>
      <c r="I23" s="8">
        <f>+Vigencia[[#This Row],[APROPIACIÓN INICIAL]]+Vigencia[[#This Row],[APROPIACIÓN ADICIONADA]]-Vigencia[[#This Row],[APROPIACIÓN REDUCIDA]]</f>
        <v>6754359168</v>
      </c>
      <c r="J23" s="8">
        <v>0</v>
      </c>
      <c r="K23" s="8">
        <v>6744470732</v>
      </c>
      <c r="L23" s="8">
        <f>+Vigencia[[#This Row],[APROPIACIÓN VIGENTE]]-Vigencia[[#This Row],[APROPIACION BLOQUEADA]]-Vigencia[[#This Row],[CERTIFICADO DE DISPONIBILIDAD PRESUPUESTAL]]</f>
        <v>9888436</v>
      </c>
      <c r="M23" s="8">
        <v>6572243880</v>
      </c>
      <c r="N23" s="8">
        <v>1219423223</v>
      </c>
      <c r="O23" s="8">
        <v>1219423223</v>
      </c>
      <c r="P23" s="9">
        <f t="shared" si="0"/>
        <v>0.97303736987177047</v>
      </c>
      <c r="Q23" s="9">
        <f t="shared" si="1"/>
        <v>0.18053869992244984</v>
      </c>
      <c r="R23" s="10">
        <f t="shared" si="2"/>
        <v>0.18053869992244984</v>
      </c>
    </row>
    <row r="24" spans="1:18" ht="108" x14ac:dyDescent="0.35">
      <c r="A24" s="5" t="s">
        <v>33</v>
      </c>
      <c r="B24" s="6" t="s">
        <v>9</v>
      </c>
      <c r="C24" s="6">
        <v>10</v>
      </c>
      <c r="D24" s="6" t="s">
        <v>11</v>
      </c>
      <c r="E24" s="7" t="s">
        <v>30</v>
      </c>
      <c r="F24" s="8">
        <v>10241370142</v>
      </c>
      <c r="G24" s="8">
        <v>0</v>
      </c>
      <c r="H24" s="8">
        <v>0</v>
      </c>
      <c r="I24" s="8">
        <f>+Vigencia[[#This Row],[APROPIACIÓN INICIAL]]+Vigencia[[#This Row],[APROPIACIÓN ADICIONADA]]-Vigencia[[#This Row],[APROPIACIÓN REDUCIDA]]</f>
        <v>10241370142</v>
      </c>
      <c r="J24" s="8">
        <v>0</v>
      </c>
      <c r="K24" s="8">
        <v>10142618056</v>
      </c>
      <c r="L24" s="8">
        <f>+Vigencia[[#This Row],[APROPIACIÓN VIGENTE]]-Vigencia[[#This Row],[APROPIACION BLOQUEADA]]-Vigencia[[#This Row],[CERTIFICADO DE DISPONIBILIDAD PRESUPUESTAL]]</f>
        <v>98752086</v>
      </c>
      <c r="M24" s="8">
        <v>7575481164.6800003</v>
      </c>
      <c r="N24" s="8">
        <v>1389982408</v>
      </c>
      <c r="O24" s="8">
        <v>1389982408</v>
      </c>
      <c r="P24" s="9">
        <f t="shared" si="0"/>
        <v>0.73969410924939116</v>
      </c>
      <c r="Q24" s="9">
        <f t="shared" si="1"/>
        <v>0.13572230948861647</v>
      </c>
      <c r="R24" s="10">
        <f t="shared" si="2"/>
        <v>0.13572230948861647</v>
      </c>
    </row>
    <row r="25" spans="1:18" ht="108" x14ac:dyDescent="0.35">
      <c r="A25" s="5" t="s">
        <v>34</v>
      </c>
      <c r="B25" s="6" t="s">
        <v>9</v>
      </c>
      <c r="C25" s="6">
        <v>10</v>
      </c>
      <c r="D25" s="6" t="s">
        <v>11</v>
      </c>
      <c r="E25" s="7" t="s">
        <v>30</v>
      </c>
      <c r="F25" s="8">
        <v>5588409571</v>
      </c>
      <c r="G25" s="8">
        <v>0</v>
      </c>
      <c r="H25" s="8">
        <v>0</v>
      </c>
      <c r="I25" s="8">
        <f>+Vigencia[[#This Row],[APROPIACIÓN INICIAL]]+Vigencia[[#This Row],[APROPIACIÓN ADICIONADA]]-Vigencia[[#This Row],[APROPIACIÓN REDUCIDA]]</f>
        <v>5588409571</v>
      </c>
      <c r="J25" s="8">
        <v>0</v>
      </c>
      <c r="K25" s="8">
        <v>5587883753</v>
      </c>
      <c r="L25" s="8">
        <f>+Vigencia[[#This Row],[APROPIACIÓN VIGENTE]]-Vigencia[[#This Row],[APROPIACION BLOQUEADA]]-Vigencia[[#This Row],[CERTIFICADO DE DISPONIBILIDAD PRESUPUESTAL]]</f>
        <v>525818</v>
      </c>
      <c r="M25" s="8">
        <v>4988394974.4099998</v>
      </c>
      <c r="N25" s="8">
        <v>990865699</v>
      </c>
      <c r="O25" s="8">
        <v>990865699</v>
      </c>
      <c r="P25" s="9">
        <f t="shared" si="0"/>
        <v>0.89263231533643073</v>
      </c>
      <c r="Q25" s="9">
        <f t="shared" si="1"/>
        <v>0.17730727972085494</v>
      </c>
      <c r="R25" s="10">
        <f t="shared" si="2"/>
        <v>0.17730727972085494</v>
      </c>
    </row>
    <row r="26" spans="1:18" ht="72" x14ac:dyDescent="0.35">
      <c r="A26" s="5" t="s">
        <v>35</v>
      </c>
      <c r="B26" s="6" t="s">
        <v>9</v>
      </c>
      <c r="C26" s="6">
        <v>10</v>
      </c>
      <c r="D26" s="6" t="s">
        <v>11</v>
      </c>
      <c r="E26" s="7" t="s">
        <v>36</v>
      </c>
      <c r="F26" s="8">
        <v>4476856655</v>
      </c>
      <c r="G26" s="8">
        <v>0</v>
      </c>
      <c r="H26" s="8">
        <v>0</v>
      </c>
      <c r="I26" s="8">
        <f>+Vigencia[[#This Row],[APROPIACIÓN INICIAL]]+Vigencia[[#This Row],[APROPIACIÓN ADICIONADA]]-Vigencia[[#This Row],[APROPIACIÓN REDUCIDA]]</f>
        <v>4476856655</v>
      </c>
      <c r="J26" s="8">
        <v>0</v>
      </c>
      <c r="K26" s="8">
        <v>4439596015</v>
      </c>
      <c r="L26" s="8">
        <f>+Vigencia[[#This Row],[APROPIACIÓN VIGENTE]]-Vigencia[[#This Row],[APROPIACION BLOQUEADA]]-Vigencia[[#This Row],[CERTIFICADO DE DISPONIBILIDAD PRESUPUESTAL]]</f>
        <v>37260640</v>
      </c>
      <c r="M26" s="8">
        <v>4135725632.1999998</v>
      </c>
      <c r="N26" s="8">
        <v>783077533</v>
      </c>
      <c r="O26" s="8">
        <v>783077533</v>
      </c>
      <c r="P26" s="9">
        <f t="shared" si="0"/>
        <v>0.92380121833496587</v>
      </c>
      <c r="Q26" s="9">
        <f t="shared" si="1"/>
        <v>0.17491682073970716</v>
      </c>
      <c r="R26" s="10">
        <f t="shared" si="2"/>
        <v>0.17491682073970716</v>
      </c>
    </row>
    <row r="27" spans="1:18" ht="108" x14ac:dyDescent="0.35">
      <c r="A27" s="5" t="s">
        <v>37</v>
      </c>
      <c r="B27" s="6" t="s">
        <v>9</v>
      </c>
      <c r="C27" s="6">
        <v>10</v>
      </c>
      <c r="D27" s="6" t="s">
        <v>11</v>
      </c>
      <c r="E27" s="7" t="s">
        <v>30</v>
      </c>
      <c r="F27" s="8">
        <v>7780943934</v>
      </c>
      <c r="G27" s="8">
        <v>0</v>
      </c>
      <c r="H27" s="8">
        <v>0</v>
      </c>
      <c r="I27" s="8">
        <f>+Vigencia[[#This Row],[APROPIACIÓN INICIAL]]+Vigencia[[#This Row],[APROPIACIÓN ADICIONADA]]-Vigencia[[#This Row],[APROPIACIÓN REDUCIDA]]</f>
        <v>7780943934</v>
      </c>
      <c r="J27" s="8">
        <v>0</v>
      </c>
      <c r="K27" s="8">
        <v>7778971680</v>
      </c>
      <c r="L27" s="8">
        <f>+Vigencia[[#This Row],[APROPIACIÓN VIGENTE]]-Vigencia[[#This Row],[APROPIACION BLOQUEADA]]-Vigencia[[#This Row],[CERTIFICADO DE DISPONIBILIDAD PRESUPUESTAL]]</f>
        <v>1972254</v>
      </c>
      <c r="M27" s="8">
        <v>7465355735</v>
      </c>
      <c r="N27" s="8">
        <v>1278787169</v>
      </c>
      <c r="O27" s="8">
        <v>1278787169</v>
      </c>
      <c r="P27" s="9">
        <f t="shared" si="0"/>
        <v>0.95944088510636993</v>
      </c>
      <c r="Q27" s="9">
        <f t="shared" si="1"/>
        <v>0.16434859058836651</v>
      </c>
      <c r="R27" s="10">
        <f t="shared" si="2"/>
        <v>0.16434859058836651</v>
      </c>
    </row>
    <row r="28" spans="1:18" ht="72" x14ac:dyDescent="0.35">
      <c r="A28" s="5" t="s">
        <v>66</v>
      </c>
      <c r="B28" s="6" t="s">
        <v>9</v>
      </c>
      <c r="C28" s="6">
        <v>10</v>
      </c>
      <c r="D28" s="6" t="s">
        <v>11</v>
      </c>
      <c r="E28" s="7" t="s">
        <v>36</v>
      </c>
      <c r="F28" s="8">
        <v>21630000000</v>
      </c>
      <c r="G28" s="8">
        <v>0</v>
      </c>
      <c r="H28" s="8">
        <v>0</v>
      </c>
      <c r="I28" s="8">
        <f>+Vigencia[[#This Row],[APROPIACIÓN INICIAL]]+Vigencia[[#This Row],[APROPIACIÓN ADICIONADA]]-Vigencia[[#This Row],[APROPIACIÓN REDUCIDA]]</f>
        <v>21630000000</v>
      </c>
      <c r="J28" s="8">
        <v>0</v>
      </c>
      <c r="K28" s="8">
        <v>21629662729</v>
      </c>
      <c r="L28" s="8">
        <f>+Vigencia[[#This Row],[APROPIACIÓN VIGENTE]]-Vigencia[[#This Row],[APROPIACION BLOQUEADA]]-Vigencia[[#This Row],[CERTIFICADO DE DISPONIBILIDAD PRESUPUESTAL]]</f>
        <v>337271</v>
      </c>
      <c r="M28" s="8">
        <v>21614112972</v>
      </c>
      <c r="N28" s="8">
        <v>21105868611</v>
      </c>
      <c r="O28" s="8">
        <v>21105868611</v>
      </c>
      <c r="P28" s="9">
        <f>+M28/I28</f>
        <v>0.99926550957004157</v>
      </c>
      <c r="Q28" s="9">
        <f>+N28/I28</f>
        <v>0.97576831303744804</v>
      </c>
      <c r="R28" s="10">
        <f>+O28/I28</f>
        <v>0.97576831303744804</v>
      </c>
    </row>
    <row r="29" spans="1:18" ht="108" x14ac:dyDescent="0.35">
      <c r="A29" s="5" t="s">
        <v>38</v>
      </c>
      <c r="B29" s="6" t="s">
        <v>9</v>
      </c>
      <c r="C29" s="6">
        <v>10</v>
      </c>
      <c r="D29" s="6" t="s">
        <v>11</v>
      </c>
      <c r="E29" s="7" t="s">
        <v>39</v>
      </c>
      <c r="F29" s="8">
        <v>4342805421</v>
      </c>
      <c r="G29" s="8">
        <v>0</v>
      </c>
      <c r="H29" s="8">
        <v>0</v>
      </c>
      <c r="I29" s="8">
        <f>+Vigencia[[#This Row],[APROPIACIÓN INICIAL]]+Vigencia[[#This Row],[APROPIACIÓN ADICIONADA]]-Vigencia[[#This Row],[APROPIACIÓN REDUCIDA]]</f>
        <v>4342805421</v>
      </c>
      <c r="J29" s="8">
        <v>0</v>
      </c>
      <c r="K29" s="8">
        <v>4340867635.2399998</v>
      </c>
      <c r="L29" s="8">
        <f>+Vigencia[[#This Row],[APROPIACIÓN VIGENTE]]-Vigencia[[#This Row],[APROPIACION BLOQUEADA]]-Vigencia[[#This Row],[CERTIFICADO DE DISPONIBILIDAD PRESUPUESTAL]]</f>
        <v>1937785.7600002289</v>
      </c>
      <c r="M29" s="8">
        <v>2207074698.2399998</v>
      </c>
      <c r="N29" s="8">
        <v>613785825</v>
      </c>
      <c r="O29" s="8">
        <v>613785825</v>
      </c>
      <c r="P29" s="9">
        <f t="shared" si="0"/>
        <v>0.50821404237166712</v>
      </c>
      <c r="Q29" s="9">
        <f t="shared" si="1"/>
        <v>0.1413339455716775</v>
      </c>
      <c r="R29" s="10">
        <f t="shared" si="2"/>
        <v>0.1413339455716775</v>
      </c>
    </row>
    <row r="30" spans="1:18" x14ac:dyDescent="0.35">
      <c r="A30" s="11"/>
      <c r="B30" s="12"/>
      <c r="C30" s="12"/>
      <c r="D30" s="12"/>
      <c r="E30" s="13" t="s">
        <v>61</v>
      </c>
      <c r="F30" s="14">
        <f t="shared" ref="F30:O30" si="21">SUM(F22:F29)</f>
        <v>65653928333</v>
      </c>
      <c r="G30" s="14">
        <f t="shared" si="21"/>
        <v>0</v>
      </c>
      <c r="H30" s="14">
        <f t="shared" si="21"/>
        <v>0</v>
      </c>
      <c r="I30" s="14">
        <f t="shared" si="21"/>
        <v>65653928333</v>
      </c>
      <c r="J30" s="14">
        <f t="shared" si="21"/>
        <v>0</v>
      </c>
      <c r="K30" s="14">
        <f t="shared" si="21"/>
        <v>65502990364.239998</v>
      </c>
      <c r="L30" s="14">
        <f t="shared" si="21"/>
        <v>150937968.76000023</v>
      </c>
      <c r="M30" s="14">
        <f t="shared" si="21"/>
        <v>59253100838.239998</v>
      </c>
      <c r="N30" s="14">
        <f t="shared" si="21"/>
        <v>28532233562</v>
      </c>
      <c r="O30" s="14">
        <f t="shared" si="21"/>
        <v>28532233562</v>
      </c>
      <c r="P30" s="15">
        <f t="shared" si="0"/>
        <v>0.90250655737925256</v>
      </c>
      <c r="Q30" s="15">
        <f t="shared" si="1"/>
        <v>0.43458532164721492</v>
      </c>
      <c r="R30" s="16">
        <f t="shared" si="2"/>
        <v>0.43458532164721492</v>
      </c>
    </row>
    <row r="31" spans="1:18" ht="36" x14ac:dyDescent="0.35">
      <c r="A31" s="17"/>
      <c r="B31" s="18"/>
      <c r="C31" s="18"/>
      <c r="D31" s="18"/>
      <c r="E31" s="19" t="s">
        <v>62</v>
      </c>
      <c r="F31" s="20">
        <f t="shared" ref="F31:O31" si="22">+F21+F30</f>
        <v>85601882431</v>
      </c>
      <c r="G31" s="20">
        <f t="shared" si="22"/>
        <v>7218808</v>
      </c>
      <c r="H31" s="20">
        <f t="shared" si="22"/>
        <v>7218808</v>
      </c>
      <c r="I31" s="20">
        <f t="shared" si="22"/>
        <v>85601882431</v>
      </c>
      <c r="J31" s="20">
        <f t="shared" si="22"/>
        <v>1179000000</v>
      </c>
      <c r="K31" s="20">
        <f t="shared" si="22"/>
        <v>83243604322.73999</v>
      </c>
      <c r="L31" s="20">
        <f t="shared" si="22"/>
        <v>1179278108.2600002</v>
      </c>
      <c r="M31" s="20">
        <f t="shared" si="22"/>
        <v>66018107037.739998</v>
      </c>
      <c r="N31" s="20">
        <f t="shared" si="22"/>
        <v>34208112623.369999</v>
      </c>
      <c r="O31" s="20">
        <f t="shared" si="22"/>
        <v>34208112623.369999</v>
      </c>
      <c r="P31" s="21">
        <f t="shared" si="0"/>
        <v>0.7712226082289062</v>
      </c>
      <c r="Q31" s="21">
        <f t="shared" si="1"/>
        <v>0.39961869589659654</v>
      </c>
      <c r="R31" s="22">
        <f t="shared" si="2"/>
        <v>0.39961869589659654</v>
      </c>
    </row>
    <row r="32" spans="1:18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5"/>
      <c r="L32" s="3"/>
      <c r="M32" s="3"/>
      <c r="N32" s="3"/>
      <c r="O32" s="3"/>
      <c r="P32" s="36"/>
      <c r="Q32" s="36"/>
      <c r="R32" s="36"/>
    </row>
    <row r="33" spans="1:15" x14ac:dyDescent="0.35">
      <c r="A33" s="2" t="s">
        <v>63</v>
      </c>
      <c r="F33" s="34"/>
      <c r="G33" s="34"/>
      <c r="H33" s="34"/>
      <c r="I33" s="34"/>
      <c r="J33" s="34"/>
      <c r="K33" s="34"/>
      <c r="L33" s="34"/>
      <c r="M33" s="34"/>
      <c r="N33" s="34"/>
      <c r="O33" s="34"/>
    </row>
    <row r="34" spans="1:15" x14ac:dyDescent="0.35">
      <c r="A34" s="2" t="s">
        <v>64</v>
      </c>
    </row>
  </sheetData>
  <mergeCells count="4">
    <mergeCell ref="A1:R1"/>
    <mergeCell ref="A2:R2"/>
    <mergeCell ref="A3:R3"/>
    <mergeCell ref="A4:R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ignoredErrors>
    <ignoredError sqref="I13 I11 I16" formula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A7116-AA8F-4F9E-949A-BD9390F15730}">
  <dimension ref="A1:N25"/>
  <sheetViews>
    <sheetView showGridLines="0" zoomScale="85" zoomScaleNormal="85" workbookViewId="0">
      <selection activeCell="J22" sqref="J22"/>
    </sheetView>
  </sheetViews>
  <sheetFormatPr baseColWidth="10" defaultRowHeight="18" x14ac:dyDescent="0.35"/>
  <cols>
    <col min="1" max="1" width="21.5703125" style="1" customWidth="1"/>
    <col min="2" max="3" width="12.5703125" style="1" customWidth="1"/>
    <col min="4" max="4" width="12.7109375" style="1" customWidth="1"/>
    <col min="5" max="5" width="27.5703125" style="1" customWidth="1"/>
    <col min="6" max="10" width="25.7109375" style="1" customWidth="1"/>
    <col min="11" max="11" width="14.7109375" style="1" customWidth="1"/>
    <col min="12" max="12" width="14.28515625" style="1" customWidth="1"/>
    <col min="13" max="16384" width="11.42578125" style="1"/>
  </cols>
  <sheetData>
    <row r="1" spans="1:14" x14ac:dyDescent="0.35">
      <c r="A1" s="40" t="s">
        <v>49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2"/>
      <c r="N1" s="2"/>
    </row>
    <row r="2" spans="1:14" x14ac:dyDescent="0.35">
      <c r="A2" s="40" t="s">
        <v>75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2"/>
      <c r="N2" s="2"/>
    </row>
    <row r="3" spans="1:14" ht="18" customHeight="1" x14ac:dyDescent="0.35">
      <c r="A3" s="41" t="s">
        <v>50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"/>
      <c r="N3" s="4"/>
    </row>
    <row r="4" spans="1:14" ht="18" customHeight="1" x14ac:dyDescent="0.35">
      <c r="A4" s="41" t="s">
        <v>51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"/>
      <c r="N4" s="4"/>
    </row>
    <row r="6" spans="1:14" s="33" customFormat="1" ht="54" x14ac:dyDescent="0.25">
      <c r="A6" s="29" t="s">
        <v>0</v>
      </c>
      <c r="B6" s="30" t="s">
        <v>1</v>
      </c>
      <c r="C6" s="30" t="s">
        <v>2</v>
      </c>
      <c r="D6" s="30" t="s">
        <v>3</v>
      </c>
      <c r="E6" s="30" t="s">
        <v>4</v>
      </c>
      <c r="F6" s="30" t="s">
        <v>67</v>
      </c>
      <c r="G6" s="31" t="s">
        <v>69</v>
      </c>
      <c r="H6" s="31" t="s">
        <v>68</v>
      </c>
      <c r="I6" s="30" t="s">
        <v>6</v>
      </c>
      <c r="J6" s="30" t="s">
        <v>7</v>
      </c>
      <c r="K6" s="30" t="s">
        <v>43</v>
      </c>
      <c r="L6" s="32" t="s">
        <v>42</v>
      </c>
    </row>
    <row r="7" spans="1:14" s="2" customFormat="1" ht="36" x14ac:dyDescent="0.35">
      <c r="A7" s="26" t="s">
        <v>17</v>
      </c>
      <c r="B7" s="6" t="s">
        <v>9</v>
      </c>
      <c r="C7" s="6" t="s">
        <v>10</v>
      </c>
      <c r="D7" s="6" t="s">
        <v>11</v>
      </c>
      <c r="E7" s="7" t="s">
        <v>18</v>
      </c>
      <c r="F7" s="8">
        <v>173605119.80000001</v>
      </c>
      <c r="G7" s="8">
        <v>54418.510000020266</v>
      </c>
      <c r="H7" s="8">
        <f>+Reservapresupuestal[[#This Row],[VALOR CONSTITUIDO]]-Reservapresupuestal[[#This Row],[VALOR REDUCCIÓN RESERVA PRESUPUESTAL]]</f>
        <v>173550701.28999999</v>
      </c>
      <c r="I7" s="8">
        <v>159950017.97999999</v>
      </c>
      <c r="J7" s="8">
        <v>158980541.88999999</v>
      </c>
      <c r="K7" s="23">
        <f>+Reservapresupuestal[[#This Row],[OBLIGACION]]/Reservapresupuestal[[#This Row],[VALOR ACTUAL RESERVA PRESUPUESTAL]]</f>
        <v>0.9216327954372624</v>
      </c>
      <c r="L7" s="23">
        <f>+Reservapresupuestal[[#This Row],[PAGOS]]/Reservapresupuestal[[#This Row],[VALOR ACTUAL RESERVA PRESUPUESTAL]]</f>
        <v>0.91604666940726709</v>
      </c>
    </row>
    <row r="8" spans="1:14" ht="36" x14ac:dyDescent="0.35">
      <c r="A8" s="26"/>
      <c r="B8" s="6"/>
      <c r="C8" s="6"/>
      <c r="D8" s="6"/>
      <c r="E8" s="13" t="s">
        <v>60</v>
      </c>
      <c r="F8" s="14">
        <f>+F7</f>
        <v>173605119.80000001</v>
      </c>
      <c r="G8" s="14">
        <f>+G7</f>
        <v>54418.510000020266</v>
      </c>
      <c r="H8" s="14">
        <f t="shared" ref="H8:J8" si="0">+H7</f>
        <v>173550701.28999999</v>
      </c>
      <c r="I8" s="14">
        <f t="shared" si="0"/>
        <v>159950017.97999999</v>
      </c>
      <c r="J8" s="14">
        <f t="shared" si="0"/>
        <v>158980541.88999999</v>
      </c>
      <c r="K8" s="15">
        <f>+Reservapresupuestal[[#This Row],[OBLIGACION]]/Reservapresupuestal[[#This Row],[VALOR ACTUAL RESERVA PRESUPUESTAL]]</f>
        <v>0.9216327954372624</v>
      </c>
      <c r="L8" s="15">
        <f>+Reservapresupuestal[[#This Row],[PAGOS]]/Reservapresupuestal[[#This Row],[VALOR ACTUAL RESERVA PRESUPUESTAL]]</f>
        <v>0.91604666940726709</v>
      </c>
      <c r="M8" s="34"/>
    </row>
    <row r="9" spans="1:14" ht="36" x14ac:dyDescent="0.35">
      <c r="A9" s="5" t="s">
        <v>70</v>
      </c>
      <c r="B9" s="6" t="s">
        <v>9</v>
      </c>
      <c r="C9" s="6" t="s">
        <v>10</v>
      </c>
      <c r="D9" s="6" t="s">
        <v>11</v>
      </c>
      <c r="E9" s="38" t="s">
        <v>71</v>
      </c>
      <c r="F9" s="39">
        <v>264819311</v>
      </c>
      <c r="G9" s="8">
        <v>0</v>
      </c>
      <c r="H9" s="8">
        <f>+Reservapresupuestal[[#This Row],[VALOR CONSTITUIDO]]-Reservapresupuestal[[#This Row],[VALOR REDUCCIÓN RESERVA PRESUPUESTAL]]</f>
        <v>264819311</v>
      </c>
      <c r="I9" s="8">
        <v>264819311</v>
      </c>
      <c r="J9" s="8">
        <v>264819311</v>
      </c>
      <c r="K9" s="23">
        <f>+Reservapresupuestal[[#This Row],[OBLIGACION]]/Reservapresupuestal[[#This Row],[VALOR ACTUAL RESERVA PRESUPUESTAL]]</f>
        <v>1</v>
      </c>
      <c r="L9" s="23">
        <f>+Reservapresupuestal[[#This Row],[PAGOS]]/Reservapresupuestal[[#This Row],[VALOR ACTUAL RESERVA PRESUPUESTAL]]</f>
        <v>1</v>
      </c>
      <c r="M9" s="34"/>
    </row>
    <row r="10" spans="1:14" ht="36" x14ac:dyDescent="0.35">
      <c r="A10" s="5"/>
      <c r="B10" s="6"/>
      <c r="C10" s="6"/>
      <c r="D10" s="6"/>
      <c r="E10" s="13" t="s">
        <v>47</v>
      </c>
      <c r="F10" s="14">
        <f>+F9</f>
        <v>264819311</v>
      </c>
      <c r="G10" s="14">
        <f>+G9</f>
        <v>0</v>
      </c>
      <c r="H10" s="14">
        <f t="shared" ref="H10:H11" si="1">+H7+H8</f>
        <v>347101402.57999998</v>
      </c>
      <c r="I10" s="14">
        <f t="shared" ref="I10" si="2">+I9</f>
        <v>264819311</v>
      </c>
      <c r="J10" s="14">
        <f>+J9</f>
        <v>264819311</v>
      </c>
      <c r="K10" s="15">
        <f>+Reservapresupuestal[[#This Row],[OBLIGACION]]/Reservapresupuestal[[#This Row],[VALOR ACTUAL RESERVA PRESUPUESTAL]]</f>
        <v>0.76294509048825987</v>
      </c>
      <c r="L10" s="15">
        <f>+Reservapresupuestal[[#This Row],[PAGOS]]/Reservapresupuestal[[#This Row],[VALOR ACTUAL RESERVA PRESUPUESTAL]]</f>
        <v>0.76294509048825987</v>
      </c>
      <c r="M10" s="34"/>
    </row>
    <row r="11" spans="1:14" s="2" customFormat="1" x14ac:dyDescent="0.35">
      <c r="A11" s="27"/>
      <c r="B11" s="12"/>
      <c r="C11" s="12"/>
      <c r="D11" s="12"/>
      <c r="E11" s="13" t="s">
        <v>46</v>
      </c>
      <c r="F11" s="14">
        <f>+F8+F9</f>
        <v>438424430.80000001</v>
      </c>
      <c r="G11" s="14">
        <f t="shared" ref="G11:J11" si="3">+G8+G9</f>
        <v>54418.510000020266</v>
      </c>
      <c r="H11" s="14">
        <f t="shared" si="1"/>
        <v>438370012.28999996</v>
      </c>
      <c r="I11" s="14">
        <f t="shared" si="3"/>
        <v>424769328.98000002</v>
      </c>
      <c r="J11" s="14">
        <f t="shared" si="3"/>
        <v>423799852.88999999</v>
      </c>
      <c r="K11" s="24">
        <f>+Reservapresupuestal[[#This Row],[OBLIGACION]]/Reservapresupuestal[[#This Row],[VALOR ACTUAL RESERVA PRESUPUESTAL]]</f>
        <v>0.96897442131374045</v>
      </c>
      <c r="L11" s="24">
        <f>+Reservapresupuestal[[#This Row],[PAGOS]]/Reservapresupuestal[[#This Row],[VALOR ACTUAL RESERVA PRESUPUESTAL]]</f>
        <v>0.96676287384739901</v>
      </c>
    </row>
    <row r="12" spans="1:14" ht="108" x14ac:dyDescent="0.35">
      <c r="A12" s="26" t="s">
        <v>29</v>
      </c>
      <c r="B12" s="6" t="s">
        <v>9</v>
      </c>
      <c r="C12" s="6" t="s">
        <v>26</v>
      </c>
      <c r="D12" s="6" t="s">
        <v>11</v>
      </c>
      <c r="E12" s="7" t="s">
        <v>30</v>
      </c>
      <c r="F12" s="8">
        <v>527114791.62</v>
      </c>
      <c r="G12" s="8">
        <v>0</v>
      </c>
      <c r="H12" s="8">
        <v>527114791.62</v>
      </c>
      <c r="I12" s="8">
        <v>443659884.62</v>
      </c>
      <c r="J12" s="8">
        <v>443659884.62</v>
      </c>
      <c r="K12" s="9">
        <f>+Reservapresupuestal[[#This Row],[OBLIGACION]]/Reservapresupuestal[[#This Row],[VALOR ACTUAL RESERVA PRESUPUESTAL]]</f>
        <v>0.84167602896607174</v>
      </c>
      <c r="L12" s="9">
        <f>+Reservapresupuestal[[#This Row],[PAGOS]]/Reservapresupuestal[[#This Row],[VALOR ACTUAL RESERVA PRESUPUESTAL]]</f>
        <v>0.84167602896607174</v>
      </c>
    </row>
    <row r="13" spans="1:14" ht="108" x14ac:dyDescent="0.35">
      <c r="A13" s="26" t="s">
        <v>31</v>
      </c>
      <c r="B13" s="6" t="s">
        <v>9</v>
      </c>
      <c r="C13" s="6" t="s">
        <v>26</v>
      </c>
      <c r="D13" s="6" t="s">
        <v>11</v>
      </c>
      <c r="E13" s="7" t="s">
        <v>30</v>
      </c>
      <c r="F13" s="8">
        <v>299886077</v>
      </c>
      <c r="G13" s="8">
        <v>0</v>
      </c>
      <c r="H13" s="8">
        <v>299886077</v>
      </c>
      <c r="I13" s="8">
        <v>299201077</v>
      </c>
      <c r="J13" s="8">
        <v>299201077</v>
      </c>
      <c r="K13" s="23">
        <f>+Reservapresupuestal[[#This Row],[OBLIGACION]]/Reservapresupuestal[[#This Row],[VALOR ACTUAL RESERVA PRESUPUESTAL]]</f>
        <v>0.99771579925666243</v>
      </c>
      <c r="L13" s="23">
        <f>+Reservapresupuestal[[#This Row],[PAGOS]]/Reservapresupuestal[[#This Row],[VALOR ACTUAL RESERVA PRESUPUESTAL]]</f>
        <v>0.99771579925666243</v>
      </c>
    </row>
    <row r="14" spans="1:14" ht="108" x14ac:dyDescent="0.35">
      <c r="A14" s="26" t="s">
        <v>32</v>
      </c>
      <c r="B14" s="6" t="s">
        <v>9</v>
      </c>
      <c r="C14" s="6" t="s">
        <v>26</v>
      </c>
      <c r="D14" s="6" t="s">
        <v>11</v>
      </c>
      <c r="E14" s="7" t="s">
        <v>30</v>
      </c>
      <c r="F14" s="8">
        <v>764985445.74000001</v>
      </c>
      <c r="G14" s="8">
        <v>0</v>
      </c>
      <c r="H14" s="8">
        <v>764985445.74000001</v>
      </c>
      <c r="I14" s="8">
        <v>732277749.74000001</v>
      </c>
      <c r="J14" s="8">
        <v>732277749.74000001</v>
      </c>
      <c r="K14" s="9">
        <f>+Reservapresupuestal[[#This Row],[OBLIGACION]]/Reservapresupuestal[[#This Row],[VALOR ACTUAL RESERVA PRESUPUESTAL]]</f>
        <v>0.95724402839016032</v>
      </c>
      <c r="L14" s="9">
        <f>+Reservapresupuestal[[#This Row],[PAGOS]]/Reservapresupuestal[[#This Row],[VALOR ACTUAL RESERVA PRESUPUESTAL]]</f>
        <v>0.95724402839016032</v>
      </c>
    </row>
    <row r="15" spans="1:14" ht="108" x14ac:dyDescent="0.35">
      <c r="A15" s="26" t="s">
        <v>32</v>
      </c>
      <c r="B15" s="6" t="s">
        <v>9</v>
      </c>
      <c r="C15" s="6">
        <v>15</v>
      </c>
      <c r="D15" s="6" t="s">
        <v>11</v>
      </c>
      <c r="E15" s="7" t="s">
        <v>30</v>
      </c>
      <c r="F15" s="8">
        <v>7263238</v>
      </c>
      <c r="G15" s="8">
        <v>0</v>
      </c>
      <c r="H15" s="8">
        <f>+Reservapresupuestal[[#This Row],[VALOR CONSTITUIDO]]-Reservapresupuestal[[#This Row],[VALOR REDUCCIÓN RESERVA PRESUPUESTAL]]</f>
        <v>7263238</v>
      </c>
      <c r="I15" s="8">
        <v>0</v>
      </c>
      <c r="J15" s="8">
        <v>0</v>
      </c>
      <c r="K15" s="9">
        <f>+Reservapresupuestal[[#This Row],[OBLIGACION]]/Reservapresupuestal[[#This Row],[VALOR ACTUAL RESERVA PRESUPUESTAL]]</f>
        <v>0</v>
      </c>
      <c r="L15" s="9">
        <f>+Reservapresupuestal[[#This Row],[PAGOS]]/Reservapresupuestal[[#This Row],[VALOR ACTUAL RESERVA PRESUPUESTAL]]</f>
        <v>0</v>
      </c>
    </row>
    <row r="16" spans="1:14" ht="108" x14ac:dyDescent="0.35">
      <c r="A16" s="26" t="s">
        <v>33</v>
      </c>
      <c r="B16" s="6" t="s">
        <v>9</v>
      </c>
      <c r="C16" s="6" t="s">
        <v>26</v>
      </c>
      <c r="D16" s="6" t="s">
        <v>11</v>
      </c>
      <c r="E16" s="7" t="s">
        <v>30</v>
      </c>
      <c r="F16" s="8">
        <v>932310506.38999999</v>
      </c>
      <c r="G16" s="8">
        <v>0</v>
      </c>
      <c r="H16" s="8">
        <f>+Reservapresupuestal[[#This Row],[VALOR CONSTITUIDO]]-Reservapresupuestal[[#This Row],[VALOR REDUCCIÓN RESERVA PRESUPUESTAL]]</f>
        <v>932310506.38999999</v>
      </c>
      <c r="I16" s="8">
        <v>857616629.38999999</v>
      </c>
      <c r="J16" s="8">
        <v>857616629.38999999</v>
      </c>
      <c r="K16" s="9">
        <f>+Reservapresupuestal[[#This Row],[OBLIGACION]]/Reservapresupuestal[[#This Row],[VALOR ACTUAL RESERVA PRESUPUESTAL]]</f>
        <v>0.91988304702344048</v>
      </c>
      <c r="L16" s="9">
        <f>+Reservapresupuestal[[#This Row],[PAGOS]]/Reservapresupuestal[[#This Row],[VALOR ACTUAL RESERVA PRESUPUESTAL]]</f>
        <v>0.91988304702344048</v>
      </c>
    </row>
    <row r="17" spans="1:12" ht="108" x14ac:dyDescent="0.35">
      <c r="A17" s="26" t="s">
        <v>34</v>
      </c>
      <c r="B17" s="6" t="s">
        <v>9</v>
      </c>
      <c r="C17" s="6" t="s">
        <v>26</v>
      </c>
      <c r="D17" s="6" t="s">
        <v>11</v>
      </c>
      <c r="E17" s="7" t="s">
        <v>30</v>
      </c>
      <c r="F17" s="8">
        <v>614052194.94000006</v>
      </c>
      <c r="G17" s="8">
        <v>0</v>
      </c>
      <c r="H17" s="8">
        <f>+Reservapresupuestal[[#This Row],[VALOR CONSTITUIDO]]-Reservapresupuestal[[#This Row],[VALOR REDUCCIÓN RESERVA PRESUPUESTAL]]</f>
        <v>614052194.94000006</v>
      </c>
      <c r="I17" s="8">
        <v>609248916.94000006</v>
      </c>
      <c r="J17" s="8">
        <v>609248916.94000006</v>
      </c>
      <c r="K17" s="9">
        <f>+Reservapresupuestal[[#This Row],[OBLIGACION]]/Reservapresupuestal[[#This Row],[VALOR ACTUAL RESERVA PRESUPUESTAL]]</f>
        <v>0.99217773661656017</v>
      </c>
      <c r="L17" s="9">
        <f>+Reservapresupuestal[[#This Row],[PAGOS]]/Reservapresupuestal[[#This Row],[VALOR ACTUAL RESERVA PRESUPUESTAL]]</f>
        <v>0.99217773661656017</v>
      </c>
    </row>
    <row r="18" spans="1:12" ht="72" x14ac:dyDescent="0.35">
      <c r="A18" s="26" t="s">
        <v>35</v>
      </c>
      <c r="B18" s="6" t="s">
        <v>9</v>
      </c>
      <c r="C18" s="6" t="s">
        <v>26</v>
      </c>
      <c r="D18" s="6" t="s">
        <v>11</v>
      </c>
      <c r="E18" s="7" t="s">
        <v>36</v>
      </c>
      <c r="F18" s="8">
        <v>738258802.39999998</v>
      </c>
      <c r="G18" s="8">
        <v>0</v>
      </c>
      <c r="H18" s="8">
        <f>+Reservapresupuestal[[#This Row],[VALOR CONSTITUIDO]]-Reservapresupuestal[[#This Row],[VALOR REDUCCIÓN RESERVA PRESUPUESTAL]]</f>
        <v>738258802.39999998</v>
      </c>
      <c r="I18" s="8">
        <v>666149835.39999998</v>
      </c>
      <c r="J18" s="8">
        <v>661664563.39999998</v>
      </c>
      <c r="K18" s="9">
        <f>+Reservapresupuestal[[#This Row],[OBLIGACION]]/Reservapresupuestal[[#This Row],[VALOR ACTUAL RESERVA PRESUPUESTAL]]</f>
        <v>0.90232562515261383</v>
      </c>
      <c r="L18" s="9">
        <f>+Reservapresupuestal[[#This Row],[PAGOS]]/Reservapresupuestal[[#This Row],[VALOR ACTUAL RESERVA PRESUPUESTAL]]</f>
        <v>0.8962501513683272</v>
      </c>
    </row>
    <row r="19" spans="1:12" ht="108" x14ac:dyDescent="0.35">
      <c r="A19" s="26" t="s">
        <v>37</v>
      </c>
      <c r="B19" s="6" t="s">
        <v>9</v>
      </c>
      <c r="C19" s="6" t="s">
        <v>26</v>
      </c>
      <c r="D19" s="6" t="s">
        <v>11</v>
      </c>
      <c r="E19" s="7" t="s">
        <v>30</v>
      </c>
      <c r="F19" s="8">
        <v>843963082</v>
      </c>
      <c r="G19" s="8">
        <v>0</v>
      </c>
      <c r="H19" s="8">
        <f>+Reservapresupuestal[[#This Row],[VALOR CONSTITUIDO]]-Reservapresupuestal[[#This Row],[VALOR REDUCCIÓN RESERVA PRESUPUESTAL]]</f>
        <v>843963082</v>
      </c>
      <c r="I19" s="8">
        <v>840463368</v>
      </c>
      <c r="J19" s="8">
        <v>840463368</v>
      </c>
      <c r="K19" s="9">
        <f>+Reservapresupuestal[[#This Row],[OBLIGACION]]/Reservapresupuestal[[#This Row],[VALOR ACTUAL RESERVA PRESUPUESTAL]]</f>
        <v>0.99585323804483661</v>
      </c>
      <c r="L19" s="9">
        <f>+Reservapresupuestal[[#This Row],[PAGOS]]/Reservapresupuestal[[#This Row],[VALOR ACTUAL RESERVA PRESUPUESTAL]]</f>
        <v>0.99585323804483661</v>
      </c>
    </row>
    <row r="20" spans="1:12" ht="90" x14ac:dyDescent="0.35">
      <c r="A20" s="26" t="s">
        <v>38</v>
      </c>
      <c r="B20" s="6" t="s">
        <v>9</v>
      </c>
      <c r="C20" s="6" t="s">
        <v>26</v>
      </c>
      <c r="D20" s="6" t="s">
        <v>11</v>
      </c>
      <c r="E20" s="7" t="s">
        <v>39</v>
      </c>
      <c r="F20" s="8">
        <v>1214493224.3199999</v>
      </c>
      <c r="G20" s="8">
        <v>0</v>
      </c>
      <c r="H20" s="8">
        <f>+Reservapresupuestal[[#This Row],[VALOR CONSTITUIDO]]-Reservapresupuestal[[#This Row],[VALOR REDUCCIÓN RESERVA PRESUPUESTAL]]</f>
        <v>1214493224.3199999</v>
      </c>
      <c r="I20" s="8">
        <v>1208049365.3199999</v>
      </c>
      <c r="J20" s="8">
        <v>1208049365.3199999</v>
      </c>
      <c r="K20" s="9">
        <f>+Reservapresupuestal[[#This Row],[OBLIGACION]]/Reservapresupuestal[[#This Row],[VALOR ACTUAL RESERVA PRESUPUESTAL]]</f>
        <v>0.99469419929978786</v>
      </c>
      <c r="L20" s="9">
        <f>+Reservapresupuestal[[#This Row],[PAGOS]]/Reservapresupuestal[[#This Row],[VALOR ACTUAL RESERVA PRESUPUESTAL]]</f>
        <v>0.99469419929978786</v>
      </c>
    </row>
    <row r="21" spans="1:12" s="2" customFormat="1" x14ac:dyDescent="0.35">
      <c r="A21" s="28"/>
      <c r="B21" s="12"/>
      <c r="C21" s="12"/>
      <c r="D21" s="12"/>
      <c r="E21" s="13" t="s">
        <v>45</v>
      </c>
      <c r="F21" s="14">
        <f>SUM(F12:F20)</f>
        <v>5942327362.4099998</v>
      </c>
      <c r="G21" s="14">
        <f t="shared" ref="G21:J21" si="4">SUM(G12:G20)</f>
        <v>0</v>
      </c>
      <c r="H21" s="14">
        <f t="shared" si="4"/>
        <v>5942327362.4099998</v>
      </c>
      <c r="I21" s="14">
        <f t="shared" si="4"/>
        <v>5656666826.4099998</v>
      </c>
      <c r="J21" s="14">
        <f t="shared" si="4"/>
        <v>5652181554.4099998</v>
      </c>
      <c r="K21" s="15">
        <f>+Reservapresupuestal[[#This Row],[OBLIGACION]]/Reservapresupuestal[[#This Row],[VALOR ACTUAL RESERVA PRESUPUESTAL]]</f>
        <v>0.9519278359171135</v>
      </c>
      <c r="L21" s="15">
        <f>+Reservapresupuestal[[#This Row],[PAGOS]]/Reservapresupuestal[[#This Row],[VALOR ACTUAL RESERVA PRESUPUESTAL]]</f>
        <v>0.95117303536062225</v>
      </c>
    </row>
    <row r="22" spans="1:12" s="2" customFormat="1" ht="36" x14ac:dyDescent="0.35">
      <c r="A22" s="18"/>
      <c r="B22" s="18"/>
      <c r="C22" s="18"/>
      <c r="D22" s="18"/>
      <c r="E22" s="19" t="s">
        <v>65</v>
      </c>
      <c r="F22" s="20">
        <f>+F11+F21</f>
        <v>6380751793.21</v>
      </c>
      <c r="G22" s="20">
        <f t="shared" ref="G22:J22" si="5">+G11+G21</f>
        <v>54418.510000020266</v>
      </c>
      <c r="H22" s="20">
        <f t="shared" si="5"/>
        <v>6380697374.6999998</v>
      </c>
      <c r="I22" s="20">
        <f t="shared" si="5"/>
        <v>6081436155.3899994</v>
      </c>
      <c r="J22" s="20">
        <f t="shared" si="5"/>
        <v>6075981407.3000002</v>
      </c>
      <c r="K22" s="25">
        <f>+Reservapresupuestal[[#This Row],[OBLIGACION]]/Reservapresupuestal[[#This Row],[VALOR ACTUAL RESERVA PRESUPUESTAL]]</f>
        <v>0.95309897935348009</v>
      </c>
      <c r="L22" s="25">
        <f>+Reservapresupuestal[[#This Row],[PAGOS]]/Reservapresupuestal[[#This Row],[VALOR ACTUAL RESERVA PRESUPUESTAL]]</f>
        <v>0.95224409660796261</v>
      </c>
    </row>
    <row r="24" spans="1:12" x14ac:dyDescent="0.35">
      <c r="A24" s="2" t="s">
        <v>63</v>
      </c>
      <c r="K24" s="37"/>
      <c r="L24" s="37"/>
    </row>
    <row r="25" spans="1:12" x14ac:dyDescent="0.35">
      <c r="A25" s="2" t="s">
        <v>64</v>
      </c>
    </row>
  </sheetData>
  <mergeCells count="4">
    <mergeCell ref="A1:L1"/>
    <mergeCell ref="A2:L2"/>
    <mergeCell ref="A3:L3"/>
    <mergeCell ref="A4:L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Vigencia</vt:lpstr>
      <vt:lpstr>Reserva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Chavez</dc:creator>
  <cp:lastModifiedBy>Adriana María Chávez Galeano</cp:lastModifiedBy>
  <dcterms:created xsi:type="dcterms:W3CDTF">2025-04-01T15:55:10Z</dcterms:created>
  <dcterms:modified xsi:type="dcterms:W3CDTF">2026-05-20T12:32:04Z</dcterms:modified>
</cp:coreProperties>
</file>