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4. Vigencia 2026\3.600_33_5_INFORMES\6. Publicación Página Web\"/>
    </mc:Choice>
  </mc:AlternateContent>
  <xr:revisionPtr revIDLastSave="0" documentId="13_ncr:1_{15301447-F929-4B74-8FB5-098BBB3B6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4" i="1" l="1"/>
  <c r="L27" i="1"/>
  <c r="L30" i="1"/>
  <c r="L34" i="1"/>
  <c r="K34" i="1"/>
  <c r="K30" i="1"/>
  <c r="K27" i="1"/>
  <c r="G39" i="1" l="1"/>
  <c r="H39" i="1"/>
  <c r="I39" i="1"/>
  <c r="J39" i="1"/>
  <c r="M39" i="1"/>
  <c r="N39" i="1"/>
  <c r="O39" i="1"/>
  <c r="G38" i="1"/>
  <c r="H38" i="1"/>
  <c r="I38" i="1"/>
  <c r="J38" i="1"/>
  <c r="K38" i="1"/>
  <c r="K39" i="1" s="1"/>
  <c r="L38" i="1"/>
  <c r="L39" i="1" s="1"/>
  <c r="M38" i="1"/>
  <c r="N38" i="1"/>
  <c r="O38" i="1"/>
  <c r="G21" i="1"/>
  <c r="H21" i="1"/>
  <c r="I21" i="1"/>
  <c r="J21" i="1"/>
  <c r="K21" i="1"/>
  <c r="L21" i="1"/>
  <c r="M21" i="1"/>
  <c r="N21" i="1"/>
  <c r="O21" i="1"/>
  <c r="G20" i="1"/>
  <c r="H20" i="1"/>
  <c r="I20" i="1"/>
  <c r="P20" i="1" s="1"/>
  <c r="J20" i="1"/>
  <c r="K20" i="1"/>
  <c r="L20" i="1"/>
  <c r="M20" i="1"/>
  <c r="N20" i="1"/>
  <c r="O20" i="1"/>
  <c r="F20" i="1"/>
  <c r="G16" i="1"/>
  <c r="H16" i="1"/>
  <c r="I16" i="1"/>
  <c r="J16" i="1"/>
  <c r="K16" i="1"/>
  <c r="L16" i="1"/>
  <c r="M16" i="1"/>
  <c r="N16" i="1"/>
  <c r="O16" i="1"/>
  <c r="G13" i="1"/>
  <c r="H13" i="1"/>
  <c r="I13" i="1"/>
  <c r="J13" i="1"/>
  <c r="K13" i="1"/>
  <c r="L13" i="1"/>
  <c r="M13" i="1"/>
  <c r="N13" i="1"/>
  <c r="O13" i="1"/>
  <c r="G11" i="1"/>
  <c r="H11" i="1"/>
  <c r="I11" i="1"/>
  <c r="J11" i="1"/>
  <c r="K11" i="1"/>
  <c r="L11" i="1"/>
  <c r="M11" i="1"/>
  <c r="N11" i="1"/>
  <c r="O11" i="1"/>
  <c r="G22" i="6"/>
  <c r="H22" i="6"/>
  <c r="I22" i="6"/>
  <c r="G21" i="6"/>
  <c r="H21" i="6"/>
  <c r="I21" i="6"/>
  <c r="J21" i="6"/>
  <c r="J22" i="6" s="1"/>
  <c r="G10" i="6"/>
  <c r="H10" i="6"/>
  <c r="I10" i="6"/>
  <c r="J10" i="6"/>
  <c r="G8" i="6"/>
  <c r="H8" i="6"/>
  <c r="I8" i="6"/>
  <c r="J8" i="6"/>
  <c r="F11" i="6"/>
  <c r="K8" i="6"/>
  <c r="K7" i="6"/>
  <c r="R8" i="1"/>
  <c r="Q8" i="1"/>
  <c r="P32" i="1"/>
  <c r="P30" i="1"/>
  <c r="P29" i="1"/>
  <c r="P27" i="1"/>
  <c r="P26" i="1"/>
  <c r="P24" i="1"/>
  <c r="P23" i="1"/>
  <c r="P22" i="1"/>
  <c r="P19" i="1"/>
  <c r="P18" i="1"/>
  <c r="P17" i="1"/>
  <c r="P15" i="1"/>
  <c r="P14" i="1"/>
  <c r="P12" i="1"/>
  <c r="P10" i="1"/>
  <c r="P9" i="1"/>
  <c r="P8" i="1"/>
  <c r="I11" i="6" l="1"/>
  <c r="H11" i="6"/>
  <c r="H13" i="6"/>
  <c r="H14" i="6"/>
  <c r="H15" i="6"/>
  <c r="H16" i="6"/>
  <c r="H17" i="6"/>
  <c r="H18" i="6"/>
  <c r="H19" i="6"/>
  <c r="H20" i="6"/>
  <c r="H12" i="6"/>
  <c r="H9" i="6"/>
  <c r="H7" i="6"/>
  <c r="F21" i="6"/>
  <c r="F22" i="6"/>
  <c r="F10" i="6"/>
  <c r="F8" i="6"/>
  <c r="L25" i="1" l="1"/>
  <c r="J25" i="1"/>
  <c r="L28" i="1"/>
  <c r="J28" i="1"/>
  <c r="L31" i="1"/>
  <c r="J31" i="1"/>
  <c r="Q30" i="1"/>
  <c r="L35" i="1"/>
  <c r="J35" i="1"/>
  <c r="I22" i="1"/>
  <c r="I23" i="1"/>
  <c r="I24" i="1"/>
  <c r="Q24" i="1" s="1"/>
  <c r="I25" i="1"/>
  <c r="I26" i="1"/>
  <c r="I27" i="1"/>
  <c r="I28" i="1"/>
  <c r="I29" i="1"/>
  <c r="I30" i="1"/>
  <c r="R30" i="1" s="1"/>
  <c r="I31" i="1"/>
  <c r="I32" i="1"/>
  <c r="I33" i="1"/>
  <c r="I34" i="1"/>
  <c r="I35" i="1"/>
  <c r="I36" i="1"/>
  <c r="Q27" i="1"/>
  <c r="R27" i="1"/>
  <c r="I19" i="1"/>
  <c r="J11" i="6"/>
  <c r="P16" i="1"/>
  <c r="F16" i="1"/>
  <c r="R24" i="1" l="1"/>
  <c r="P34" i="1"/>
  <c r="R34" i="1"/>
  <c r="Q34" i="1"/>
  <c r="R19" i="1"/>
  <c r="Q19" i="1"/>
  <c r="L9" i="6"/>
  <c r="K9" i="6"/>
  <c r="I37" i="1"/>
  <c r="Q36" i="1"/>
  <c r="R33" i="1"/>
  <c r="R32" i="1"/>
  <c r="Q29" i="1"/>
  <c r="Q26" i="1"/>
  <c r="Q23" i="1"/>
  <c r="I18" i="1"/>
  <c r="I17" i="1"/>
  <c r="I15" i="1"/>
  <c r="I14" i="1"/>
  <c r="I12" i="1"/>
  <c r="I9" i="1"/>
  <c r="I10" i="1"/>
  <c r="I8" i="1"/>
  <c r="L7" i="6"/>
  <c r="G11" i="6"/>
  <c r="F38" i="1"/>
  <c r="P13" i="1"/>
  <c r="F13" i="1"/>
  <c r="P11" i="1"/>
  <c r="F11" i="1"/>
  <c r="L14" i="1" l="1"/>
  <c r="Q10" i="1"/>
  <c r="R18" i="1"/>
  <c r="Q9" i="1"/>
  <c r="R15" i="1"/>
  <c r="P37" i="1"/>
  <c r="K13" i="6"/>
  <c r="L10" i="6"/>
  <c r="K10" i="6"/>
  <c r="L8" i="6"/>
  <c r="L15" i="1"/>
  <c r="L22" i="1"/>
  <c r="L18" i="1"/>
  <c r="L23" i="1"/>
  <c r="R14" i="1"/>
  <c r="K12" i="6"/>
  <c r="L29" i="1"/>
  <c r="R29" i="1"/>
  <c r="Q32" i="1"/>
  <c r="L12" i="1"/>
  <c r="L8" i="1"/>
  <c r="L9" i="1"/>
  <c r="L32" i="1"/>
  <c r="L17" i="1"/>
  <c r="Q33" i="1"/>
  <c r="Q22" i="1"/>
  <c r="L33" i="1"/>
  <c r="L26" i="1"/>
  <c r="P36" i="1"/>
  <c r="L36" i="1"/>
  <c r="R37" i="1"/>
  <c r="Q37" i="1"/>
  <c r="R36" i="1"/>
  <c r="L37" i="1"/>
  <c r="L10" i="1"/>
  <c r="Q18" i="1"/>
  <c r="R12" i="1"/>
  <c r="R9" i="1"/>
  <c r="Q17" i="1"/>
  <c r="Q15" i="1"/>
  <c r="Q12" i="1"/>
  <c r="R22" i="1"/>
  <c r="R17" i="1"/>
  <c r="P33" i="1"/>
  <c r="R10" i="1"/>
  <c r="Q14" i="1"/>
  <c r="R26" i="1"/>
  <c r="R23" i="1"/>
  <c r="F21" i="1"/>
  <c r="F39" i="1" s="1"/>
  <c r="P38" i="1" l="1"/>
  <c r="R16" i="1"/>
  <c r="Q13" i="1"/>
  <c r="K15" i="6"/>
  <c r="L15" i="6"/>
  <c r="L13" i="6"/>
  <c r="L12" i="6"/>
  <c r="Q20" i="1"/>
  <c r="R20" i="1"/>
  <c r="L11" i="6"/>
  <c r="K11" i="6"/>
  <c r="R38" i="1"/>
  <c r="Q38" i="1"/>
  <c r="Q16" i="1"/>
  <c r="R11" i="1"/>
  <c r="Q11" i="1"/>
  <c r="P21" i="1"/>
  <c r="R13" i="1"/>
  <c r="P39" i="1" l="1"/>
  <c r="L19" i="6"/>
  <c r="K19" i="6"/>
  <c r="L18" i="6"/>
  <c r="K18" i="6"/>
  <c r="L14" i="6"/>
  <c r="K14" i="6"/>
  <c r="K16" i="6"/>
  <c r="L16" i="6"/>
  <c r="Q21" i="1"/>
  <c r="R21" i="1"/>
  <c r="Q39" i="1" l="1"/>
  <c r="R39" i="1"/>
  <c r="K21" i="6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<sst xmlns="http://schemas.openxmlformats.org/spreadsheetml/2006/main" count="224" uniqueCount="79">
  <si>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</si>
  <si>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</si>
  <si>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</si>
  <si>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</si>
  <si>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</si>
  <si>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</si>
  <si>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</si>
  <si>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</si>
  <si>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</si>
  <si>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</si>
  <si>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</si>
  <si>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</si>
  <si>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</si>
  <si>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</si>
  <si>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</si>
  <si>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</si>
  <si>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</si>
  <si>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</si>
  <si>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</si>
  <si>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</si>
  <si>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</si>
  <si>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</si>
  <si>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</si>
  <si>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</si>
  <si>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</si>
  <si>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</si>
  <si>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</si>
  <si>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</si>
  <si>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</si>
  <si>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</si>
  <si>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</si>
  <si>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</si>
  <si>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</si>
  <si>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</si>
  <si>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</si>
  <si>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</si>
  <si>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</si>
  <si>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</si>
  <si>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</si>
  <si>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</si>
  <si>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</si>
  <si>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</si>
  <si>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</si>
  <si>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</si>
  <si>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</si>
  <si>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</si>
  <si>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</si>
  <si>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</si>
  <si>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</si>
  <si>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</si>
  <si>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</si>
  <si>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</si>
  <si>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</si>
  <si>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</si>
  <si>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</si>
  <si>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</si>
  <si>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</si>
  <si>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</si>
  <si>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</si>
  <si>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</si>
  <si>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</si>
  <si>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</si>
  <si>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</si>
  <si>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</si>
  <si>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</si>
  <si>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</si>
  <si>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</si>
  <si>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</si>
  <si>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</si>
  <si>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</si>
  <si>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</si>
  <si>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</si>
  <si>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A-08-05</t>
  </si>
  <si>
    <t>MULTAS, SANCIONES E INTERESES DE MORA</t>
  </si>
  <si>
    <t>Propios</t>
  </si>
  <si>
    <t>15</t>
  </si>
  <si>
    <t>25</t>
  </si>
  <si>
    <t>EJECUCION PRESUPUESTO DE GASTOS A 31 DE JULIO DE 2026</t>
  </si>
  <si>
    <t>EJECUCION RESERVA PRESUPUESTAL A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</si>
</sst>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7" fontId="4" fillId="0" borderId="0" xfId="0" applyNumberFormat="1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40" totalsRowCount="1" headerRowDxfId="54" dataDxfId="53">
  <autoFilter ref="A7:R39" xr:uid="{667623FA-346B-4818-AF0E-991E20024AA5}"/>
  <tableColumns count="18">
    <tableColumn id="1" xr3:uid="{0F918B8E-976B-4CC0-849A-1D762193C2A8}" name="RUBRO" dataDxfId="52" totalsRowDxfId="51"/>
    <tableColumn id="2" xr3:uid="{68874222-ADB0-4016-BDEA-FDDE0CFDA84A}" name="FUENTE" dataDxfId="50" totalsRowDxfId="49"/>
    <tableColumn id="3" xr3:uid="{2A598904-DB77-4FB4-BC99-3EF40481B0D5}" name="RECURSO" dataDxfId="48" totalsRowDxfId="47"/>
    <tableColumn id="4" xr3:uid="{5230E8F2-F049-4A1F-816B-6C8129BDE1EB}" name="SITUACION DE FONDOS" dataDxfId="46" totalsRowDxfId="45"/>
    <tableColumn id="5" xr3:uid="{16543DA8-A39D-4F00-8C97-E175697844D9}" name="DESCRIPCION" dataDxfId="44" totalsRowDxfId="43"/>
    <tableColumn id="6" xr3:uid="{402CE5DF-FC58-4E29-88FF-583C73627E05}" name="APROPIACIÓN INICIAL" dataDxfId="42" totalsRowDxfId="41"/>
    <tableColumn id="7" xr3:uid="{E17836AC-39CF-47B0-8702-738CD993EF2F}" name="APROPIACIÓN ADICIONADA" dataDxfId="40" totalsRowDxfId="39"/>
    <tableColumn id="8" xr3:uid="{4914ED43-5856-420F-AF37-31CB60AA36B0}" name="APROPIACIÓN REDUCIDA" dataDxfId="38" totalsRowDxfId="37"/>
    <tableColumn id="9" xr3:uid="{ABDB4CC4-E5BD-49FF-8688-F96FB3A285E2}" name="APROPIACIÓN VIGENTE" dataDxfId="36" totalsRowDxfId="35"/>
    <tableColumn id="10" xr3:uid="{0F5780C0-4693-47C9-A1B4-C1F1968C01F1}" name="APROPIACION BLOQUEADA" dataDxfId="34" totalsRowDxfId="33"/>
    <tableColumn id="11" xr3:uid="{EE08F361-ABF9-42A5-9280-60EE308D9952}" name="CERTIFICADO DE DISPONIBILIDAD PRESUPUESTAL" dataDxfId="32" totalsRowDxfId="31"/>
    <tableColumn id="12" xr3:uid="{6C7C0EE0-ECD1-411B-A436-65475348FB1E}" name="APROPIACION DISPONIBLE" dataDxfId="30" totalsRowDxfId="29"/>
    <tableColumn id="13" xr3:uid="{6D919175-647D-47F5-9A65-10B16CAE6BAA}" name="COMPROMISO" dataDxfId="28" totalsRowDxfId="27"/>
    <tableColumn id="14" xr3:uid="{2A9246F9-E26E-4D3F-88E0-DBE81B8A728B}" name="OBLIGACION" dataDxfId="26" totalsRowDxfId="25"/>
    <tableColumn id="15" xr3:uid="{021F20B4-EC50-4F49-8685-975270AD1BB4}" name="PAGOS" dataDxfId="24" totalsRowDxfId="23"/>
    <tableColumn id="16" xr3:uid="{098DF0F3-0440-429E-A75B-D0BA19B83757}" name="% Compromisos" dataDxfId="22" totalsRowDxfId="21">
      <calculatedColumnFormula>+M8/I8</calculatedColumnFormula>
    </tableColumn>
    <tableColumn id="17" xr3:uid="{0A65F332-2109-4193-9A1A-007B1EEEF6CC}" name="% Obligaciones" dataDxfId="20" totalsRowDxfId="19">
      <calculatedColumnFormula>+N8/I8</calculatedColumnFormula>
    </tableColumn>
    <tableColumn id="18" xr3:uid="{61581416-4C24-430C-9E1A-83201B97EECB}" name="% Pagos" dataDxfId="18" totalsRowDxfId="17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16" dataDxfId="14" headerRowBorderDxfId="15" tableBorderDxfId="13" totalsRowBorderDxfId="12">
  <autoFilter ref="A6:L22" xr:uid="{BCFDDCED-09B3-4401-A9E6-5A4322323ADE}"/>
  <tableColumns count="12">
    <tableColumn id="1" xr3:uid="{2A47EBC2-AED2-4DF1-960F-37D06E06EE3C}" name="RUBRO" dataDxfId="11"/>
    <tableColumn id="2" xr3:uid="{F32CB2C7-814A-4515-829B-554E586F5D32}" name="FUENTE" dataDxfId="10"/>
    <tableColumn id="3" xr3:uid="{5F3338AE-CCE1-42D3-BF66-9C15666D3126}" name="REC" dataDxfId="9"/>
    <tableColumn id="4" xr3:uid="{A2BBABAB-3482-4AF2-97F7-D13BF69206F2}" name="SIT" dataDxfId="8"/>
    <tableColumn id="5" xr3:uid="{A6191345-29CA-4A33-9CD5-E0D690CFFEBF}" name="DESCRIPCION" dataDxfId="7"/>
    <tableColumn id="6" xr3:uid="{D1B2F35E-451B-41D3-A7C5-689F6E3AFF78}" name="VALOR CONSTITUIDO" dataDxfId="6"/>
    <tableColumn id="12" xr3:uid="{4A37AEDC-349B-4E77-A734-79134FB32774}" name="VALOR REDUCCIÓN RESERVA PRESUPUESTAL" dataDxfId="5"/>
    <tableColumn id="11" xr3:uid="{B606E8A4-E07C-4A10-9E22-D96770AC1F3A}" name="VALOR ACTUAL RESERVA PRESUPUESTAL" dataDxfId="4">
      <calculatedColumnFormula>+H4+H5</calculatedColumnFormula>
    </tableColumn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showGridLines="0" tabSelected="1" zoomScale="85" zoomScaleNormal="85" workbookViewId="0">
      <selection sqref="A1:R1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9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9" width="11.42578125" style="1"/>
    <col min="20" max="20" width="19.28515625" style="1" bestFit="1" customWidth="1"/>
    <col min="21" max="21" width="16.42578125" style="1" bestFit="1" customWidth="1"/>
    <col min="22" max="16384" width="11.42578125" style="1"/>
  </cols>
  <sheetData>
    <row r="1" spans="1:24" x14ac:dyDescent="0.35">
      <c r="A1" s="42" t="s">
        <v>49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2"/>
      <c r="T1" s="2"/>
      <c r="U1" s="2"/>
      <c r="V1" s="2"/>
      <c r="W1" s="2"/>
      <c r="X1" s="2"/>
    </row>
    <row r="2" spans="1:24" x14ac:dyDescent="0.35">
      <c r="A2" s="42" t="s">
        <v>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2"/>
      <c r="T2" s="2"/>
      <c r="U2" s="2"/>
      <c r="V2" s="2"/>
      <c r="W2" s="2"/>
      <c r="X2" s="2"/>
    </row>
    <row r="3" spans="1:24" x14ac:dyDescent="0.35">
      <c r="A3" s="43" t="s">
        <v>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4"/>
      <c r="U3" s="4"/>
      <c r="V3" s="4"/>
      <c r="W3" s="4"/>
      <c r="X3" s="4"/>
    </row>
    <row r="4" spans="1:24" x14ac:dyDescent="0.35">
      <c r="A4" s="43" t="s">
        <v>51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"/>
      <c r="T4" s="4"/>
      <c r="U4" s="4"/>
      <c r="V4" s="4"/>
      <c r="W4" s="4"/>
      <c r="X4" s="4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</row>
    <row r="7" spans="1:24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</row>
    <row r="8" spans="1:24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5491833390</v>
      </c>
      <c r="N8" s="8">
        <v>5491833390</v>
      </c>
      <c r="O8" s="8">
        <v>5491833390</v>
      </c>
      <c r="P8" s="9">
        <f t="shared" ref="P8:P24" si="0">+M8/I8</f>
        <v>0.54229617754517623</v>
      </c>
      <c r="Q8" s="9">
        <f>+N8/I8</f>
        <v>0.54229617754517623</v>
      </c>
      <c r="R8" s="10">
        <f>+O8/I8</f>
        <v>0.54229617754517623</v>
      </c>
    </row>
    <row r="9" spans="1:24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2136526122</v>
      </c>
      <c r="N9" s="8">
        <v>2136526122</v>
      </c>
      <c r="O9" s="8">
        <v>2136526122</v>
      </c>
      <c r="P9" s="9">
        <f t="shared" si="0"/>
        <v>0.60099187679324895</v>
      </c>
      <c r="Q9" s="9">
        <f t="shared" ref="Q9:Q39" si="1">+N9/I9</f>
        <v>0.60099187679324895</v>
      </c>
      <c r="R9" s="10">
        <f t="shared" ref="R9:R39" si="2">+O9/I9</f>
        <v>0.60099187679324895</v>
      </c>
    </row>
    <row r="10" spans="1:24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951858630</v>
      </c>
      <c r="N10" s="8">
        <v>951858630</v>
      </c>
      <c r="O10" s="8">
        <v>951858630</v>
      </c>
      <c r="P10" s="9">
        <f t="shared" si="0"/>
        <v>0.56456620996441276</v>
      </c>
      <c r="Q10" s="9">
        <f t="shared" si="1"/>
        <v>0.56456620996441276</v>
      </c>
      <c r="R10" s="10">
        <f t="shared" si="2"/>
        <v>0.56456620996441276</v>
      </c>
    </row>
    <row r="11" spans="1:24" ht="36" x14ac:dyDescent="0.35">
      <c r="A11" s="11"/>
      <c r="B11" s="12"/>
      <c r="C11" s="12"/>
      <c r="D11" s="12"/>
      <c r="E11" s="13" t="s">
        <v>48</v>
      </c>
      <c r="F11" s="14">
        <f t="shared" ref="F11:O11" si="3">SUM(F8:F10)</f>
        <v>15368000000</v>
      </c>
      <c r="G11" s="14">
        <f t="shared" si="3"/>
        <v>0</v>
      </c>
      <c r="H11" s="14">
        <f t="shared" si="3"/>
        <v>0</v>
      </c>
      <c r="I11" s="14">
        <f t="shared" si="3"/>
        <v>15368000000</v>
      </c>
      <c r="J11" s="14">
        <f t="shared" si="3"/>
        <v>0</v>
      </c>
      <c r="K11" s="14">
        <f t="shared" si="3"/>
        <v>15368000000</v>
      </c>
      <c r="L11" s="14">
        <f t="shared" si="3"/>
        <v>0</v>
      </c>
      <c r="M11" s="14">
        <f t="shared" si="3"/>
        <v>8580218142</v>
      </c>
      <c r="N11" s="14">
        <f t="shared" si="3"/>
        <v>8580218142</v>
      </c>
      <c r="O11" s="14">
        <f t="shared" si="3"/>
        <v>8580218142</v>
      </c>
      <c r="P11" s="15">
        <f t="shared" si="0"/>
        <v>0.55831716176470592</v>
      </c>
      <c r="Q11" s="15">
        <f t="shared" si="1"/>
        <v>0.55831716176470592</v>
      </c>
      <c r="R11" s="16">
        <f t="shared" si="2"/>
        <v>0.55831716176470592</v>
      </c>
    </row>
    <row r="12" spans="1:24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7218808</v>
      </c>
      <c r="I12" s="8">
        <f>+Vigencia[[#This Row],[APROPIACIÓN INICIAL]]+Vigencia[[#This Row],[APROPIACIÓN ADICIONADA]]-Vigencia[[#This Row],[APROPIACIÓN REDUCIDA]]</f>
        <v>3119665290</v>
      </c>
      <c r="J12" s="8">
        <v>0</v>
      </c>
      <c r="K12" s="8">
        <v>2966018309.2800002</v>
      </c>
      <c r="L12" s="8">
        <f>+Vigencia[[#This Row],[APROPIACIÓN VIGENTE]]-Vigencia[[#This Row],[APROPIACION BLOQUEADA]]-Vigencia[[#This Row],[CERTIFICADO DE DISPONIBILIDAD PRESUPUESTAL]]</f>
        <v>153646980.71999979</v>
      </c>
      <c r="M12" s="8">
        <v>2812073815.2800002</v>
      </c>
      <c r="N12" s="8">
        <v>1798407486.0899999</v>
      </c>
      <c r="O12" s="8">
        <v>1798407486.0899999</v>
      </c>
      <c r="P12" s="9">
        <f t="shared" si="0"/>
        <v>0.90140241143626032</v>
      </c>
      <c r="Q12" s="9">
        <f t="shared" si="1"/>
        <v>0.57647449931720074</v>
      </c>
      <c r="R12" s="10">
        <f t="shared" si="2"/>
        <v>0.57647449931720074</v>
      </c>
    </row>
    <row r="13" spans="1:24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14">
        <f t="shared" ref="G13:O13" si="4">+G12</f>
        <v>0</v>
      </c>
      <c r="H13" s="14">
        <f t="shared" si="4"/>
        <v>7218808</v>
      </c>
      <c r="I13" s="14">
        <f t="shared" si="4"/>
        <v>3119665290</v>
      </c>
      <c r="J13" s="14">
        <f t="shared" si="4"/>
        <v>0</v>
      </c>
      <c r="K13" s="14">
        <f t="shared" si="4"/>
        <v>2966018309.2800002</v>
      </c>
      <c r="L13" s="14">
        <f t="shared" si="4"/>
        <v>153646980.71999979</v>
      </c>
      <c r="M13" s="14">
        <f t="shared" si="4"/>
        <v>2812073815.2800002</v>
      </c>
      <c r="N13" s="14">
        <f t="shared" si="4"/>
        <v>1798407486.0899999</v>
      </c>
      <c r="O13" s="14">
        <f t="shared" si="4"/>
        <v>1798407486.0899999</v>
      </c>
      <c r="P13" s="15">
        <f t="shared" si="0"/>
        <v>0.90140241143626032</v>
      </c>
      <c r="Q13" s="15">
        <f t="shared" si="1"/>
        <v>0.57647449931720074</v>
      </c>
      <c r="R13" s="16">
        <f t="shared" si="2"/>
        <v>0.57647449931720074</v>
      </c>
      <c r="S13" s="34"/>
      <c r="U13" s="34"/>
    </row>
    <row r="14" spans="1:24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4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39510570</v>
      </c>
      <c r="N15" s="8">
        <v>34056389</v>
      </c>
      <c r="O15" s="8">
        <v>34056389</v>
      </c>
      <c r="P15" s="9">
        <f t="shared" si="0"/>
        <v>0.41590073684210527</v>
      </c>
      <c r="Q15" s="9">
        <f t="shared" si="1"/>
        <v>0.35848830526315789</v>
      </c>
      <c r="R15" s="10">
        <f t="shared" si="2"/>
        <v>0.35848830526315789</v>
      </c>
    </row>
    <row r="16" spans="1:24" ht="54" x14ac:dyDescent="0.35">
      <c r="A16" s="11"/>
      <c r="B16" s="12"/>
      <c r="C16" s="12"/>
      <c r="D16" s="12"/>
      <c r="E16" s="13" t="s">
        <v>47</v>
      </c>
      <c r="F16" s="14">
        <f t="shared" ref="F16:O16" si="5">SUM(F14:F15)</f>
        <v>1274000000</v>
      </c>
      <c r="G16" s="14">
        <f t="shared" si="5"/>
        <v>0</v>
      </c>
      <c r="H16" s="14">
        <f t="shared" si="5"/>
        <v>0</v>
      </c>
      <c r="I16" s="14">
        <f t="shared" si="5"/>
        <v>1274000000</v>
      </c>
      <c r="J16" s="14">
        <f t="shared" si="5"/>
        <v>1179000000</v>
      </c>
      <c r="K16" s="14">
        <f t="shared" si="5"/>
        <v>95000000</v>
      </c>
      <c r="L16" s="14">
        <f t="shared" si="5"/>
        <v>0</v>
      </c>
      <c r="M16" s="14">
        <f t="shared" si="5"/>
        <v>39510570</v>
      </c>
      <c r="N16" s="14">
        <f t="shared" si="5"/>
        <v>34056389</v>
      </c>
      <c r="O16" s="14">
        <f t="shared" si="5"/>
        <v>34056389</v>
      </c>
      <c r="P16" s="15">
        <f t="shared" si="0"/>
        <v>3.1013006279434849E-2</v>
      </c>
      <c r="Q16" s="15">
        <f t="shared" si="1"/>
        <v>2.6731859497645213E-2</v>
      </c>
      <c r="R16" s="16">
        <f t="shared" si="2"/>
        <v>2.6731859497645213E-2</v>
      </c>
    </row>
    <row r="17" spans="1:20" ht="40.5" customHeight="1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351000</v>
      </c>
      <c r="L17" s="8">
        <f>+Vigencia[[#This Row],[APROPIACIÓN VIGENTE]]-Vigencia[[#This Row],[APROPIACION BLOQUEADA]]-Vigencia[[#This Row],[CERTIFICADO DE DISPONIBILIDAD PRESUPUESTAL]]</f>
        <v>1649000</v>
      </c>
      <c r="M17" s="8">
        <v>351000</v>
      </c>
      <c r="N17" s="8">
        <v>351000</v>
      </c>
      <c r="O17" s="8">
        <v>351000</v>
      </c>
      <c r="P17" s="9">
        <f t="shared" si="0"/>
        <v>0.17549999999999999</v>
      </c>
      <c r="Q17" s="9">
        <f t="shared" si="1"/>
        <v>0.17549999999999999</v>
      </c>
      <c r="R17" s="10">
        <f t="shared" si="2"/>
        <v>0.17549999999999999</v>
      </c>
    </row>
    <row r="18" spans="1:20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20" ht="36" x14ac:dyDescent="0.35">
      <c r="A19" s="5" t="s">
        <v>72</v>
      </c>
      <c r="B19" s="6" t="s">
        <v>9</v>
      </c>
      <c r="C19" s="6" t="s">
        <v>10</v>
      </c>
      <c r="D19" s="6" t="s">
        <v>11</v>
      </c>
      <c r="E19" s="7" t="s">
        <v>73</v>
      </c>
      <c r="F19" s="8">
        <v>0</v>
      </c>
      <c r="G19" s="8">
        <v>7218808</v>
      </c>
      <c r="H19" s="8">
        <v>0</v>
      </c>
      <c r="I19" s="8">
        <f>+Vigencia[[#This Row],[APROPIACIÓN INICIAL]]+Vigencia[[#This Row],[APROPIACIÓN ADICIONADA]]-Vigencia[[#This Row],[APROPIACIÓN REDUCIDA]]</f>
        <v>7218808</v>
      </c>
      <c r="J19" s="8">
        <v>0</v>
      </c>
      <c r="K19" s="8">
        <v>7218808</v>
      </c>
      <c r="L19" s="8">
        <v>0</v>
      </c>
      <c r="M19" s="8">
        <v>7218808</v>
      </c>
      <c r="N19" s="8">
        <v>7218808</v>
      </c>
      <c r="O19" s="8">
        <v>7218808</v>
      </c>
      <c r="P19" s="9">
        <f t="shared" si="0"/>
        <v>1</v>
      </c>
      <c r="Q19" s="9">
        <f>+N19/I19</f>
        <v>1</v>
      </c>
      <c r="R19" s="10">
        <f>+O19/I19</f>
        <v>1</v>
      </c>
    </row>
    <row r="20" spans="1:20" ht="72" x14ac:dyDescent="0.35">
      <c r="A20" s="11"/>
      <c r="B20" s="12"/>
      <c r="C20" s="12"/>
      <c r="D20" s="12"/>
      <c r="E20" s="13" t="s">
        <v>44</v>
      </c>
      <c r="F20" s="14">
        <f>SUM(F17:F19)</f>
        <v>179070000</v>
      </c>
      <c r="G20" s="14">
        <f t="shared" ref="G20:O20" si="6">SUM(G17:G19)</f>
        <v>7218808</v>
      </c>
      <c r="H20" s="14">
        <f t="shared" si="6"/>
        <v>0</v>
      </c>
      <c r="I20" s="14">
        <f t="shared" si="6"/>
        <v>186288808</v>
      </c>
      <c r="J20" s="14">
        <f t="shared" si="6"/>
        <v>0</v>
      </c>
      <c r="K20" s="14">
        <f t="shared" si="6"/>
        <v>7569808</v>
      </c>
      <c r="L20" s="14">
        <f t="shared" si="6"/>
        <v>178719000</v>
      </c>
      <c r="M20" s="14">
        <f t="shared" si="6"/>
        <v>7569808</v>
      </c>
      <c r="N20" s="14">
        <f t="shared" si="6"/>
        <v>7569808</v>
      </c>
      <c r="O20" s="14">
        <f t="shared" si="6"/>
        <v>7569808</v>
      </c>
      <c r="P20" s="15">
        <f t="shared" si="0"/>
        <v>4.0634797555846723E-2</v>
      </c>
      <c r="Q20" s="15">
        <f t="shared" si="1"/>
        <v>4.0634797555846723E-2</v>
      </c>
      <c r="R20" s="16">
        <f t="shared" si="2"/>
        <v>4.0634797555846723E-2</v>
      </c>
    </row>
    <row r="21" spans="1:20" ht="29.25" customHeight="1" x14ac:dyDescent="0.35">
      <c r="A21" s="11"/>
      <c r="B21" s="12"/>
      <c r="C21" s="12"/>
      <c r="D21" s="12"/>
      <c r="E21" s="13" t="s">
        <v>46</v>
      </c>
      <c r="F21" s="14">
        <f t="shared" ref="F21:O21" si="7">+F11+F13+F16+F20</f>
        <v>19947954098</v>
      </c>
      <c r="G21" s="14">
        <f t="shared" si="7"/>
        <v>7218808</v>
      </c>
      <c r="H21" s="14">
        <f t="shared" si="7"/>
        <v>7218808</v>
      </c>
      <c r="I21" s="14">
        <f t="shared" si="7"/>
        <v>19947954098</v>
      </c>
      <c r="J21" s="14">
        <f t="shared" si="7"/>
        <v>1179000000</v>
      </c>
      <c r="K21" s="14">
        <f t="shared" si="7"/>
        <v>18436588117.279999</v>
      </c>
      <c r="L21" s="14">
        <f t="shared" si="7"/>
        <v>332365980.71999979</v>
      </c>
      <c r="M21" s="14">
        <f t="shared" si="7"/>
        <v>11439372335.280001</v>
      </c>
      <c r="N21" s="14">
        <f t="shared" si="7"/>
        <v>10420251825.09</v>
      </c>
      <c r="O21" s="14">
        <f t="shared" si="7"/>
        <v>10420251825.09</v>
      </c>
      <c r="P21" s="15">
        <f t="shared" si="0"/>
        <v>0.57346093133565623</v>
      </c>
      <c r="Q21" s="15">
        <f t="shared" si="1"/>
        <v>0.52237195723920093</v>
      </c>
      <c r="R21" s="16">
        <f t="shared" si="2"/>
        <v>0.52237195723920093</v>
      </c>
      <c r="T21" s="34"/>
    </row>
    <row r="22" spans="1:20" ht="108" x14ac:dyDescent="0.35">
      <c r="A22" s="5" t="s">
        <v>29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4839183442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4839183442</v>
      </c>
      <c r="J22" s="8">
        <v>0</v>
      </c>
      <c r="K22" s="8">
        <v>4838779521</v>
      </c>
      <c r="L22" s="8">
        <f>+Vigencia[[#This Row],[APROPIACIÓN VIGENTE]]-Vigencia[[#This Row],[APROPIACION BLOQUEADA]]-Vigencia[[#This Row],[CERTIFICADO DE DISPONIBILIDAD PRESUPUESTAL]]</f>
        <v>403921</v>
      </c>
      <c r="M22" s="8">
        <v>4714972522.71</v>
      </c>
      <c r="N22" s="8">
        <v>2465961811</v>
      </c>
      <c r="O22" s="8">
        <v>2465961811</v>
      </c>
      <c r="P22" s="9">
        <f t="shared" si="0"/>
        <v>0.97433225651006439</v>
      </c>
      <c r="Q22" s="9">
        <f t="shared" si="1"/>
        <v>0.50958221372588342</v>
      </c>
      <c r="R22" s="10">
        <f t="shared" si="2"/>
        <v>0.50958221372588342</v>
      </c>
      <c r="T22" s="40"/>
    </row>
    <row r="23" spans="1:20" ht="108" x14ac:dyDescent="0.35">
      <c r="A23" s="5" t="s">
        <v>32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6754359168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6754359168</v>
      </c>
      <c r="J23" s="8">
        <v>0</v>
      </c>
      <c r="K23" s="8">
        <v>6744470732</v>
      </c>
      <c r="L23" s="8">
        <f>+Vigencia[[#This Row],[APROPIACIÓN VIGENTE]]-Vigencia[[#This Row],[APROPIACION BLOQUEADA]]-Vigencia[[#This Row],[CERTIFICADO DE DISPONIBILIDAD PRESUPUESTAL]]</f>
        <v>9888436</v>
      </c>
      <c r="M23" s="8">
        <v>6651225283</v>
      </c>
      <c r="N23" s="8">
        <v>3154515156</v>
      </c>
      <c r="O23" s="8">
        <v>3154515156</v>
      </c>
      <c r="P23" s="9">
        <f t="shared" si="0"/>
        <v>0.98473076683742022</v>
      </c>
      <c r="Q23" s="9">
        <f t="shared" si="1"/>
        <v>0.46703396688542814</v>
      </c>
      <c r="R23" s="10">
        <f t="shared" si="2"/>
        <v>0.46703396688542814</v>
      </c>
    </row>
    <row r="24" spans="1:20" ht="108" x14ac:dyDescent="0.35">
      <c r="A24" s="5" t="s">
        <v>32</v>
      </c>
      <c r="B24" s="6" t="s">
        <v>9</v>
      </c>
      <c r="C24" s="6">
        <v>15</v>
      </c>
      <c r="D24" s="6" t="s">
        <v>11</v>
      </c>
      <c r="E24" s="7" t="s">
        <v>30</v>
      </c>
      <c r="F24" s="8">
        <v>0</v>
      </c>
      <c r="G24" s="8">
        <v>1075943145</v>
      </c>
      <c r="H24" s="8">
        <v>0</v>
      </c>
      <c r="I24" s="8">
        <f>+Vigencia[[#This Row],[APROPIACIÓN INICIAL]]+Vigencia[[#This Row],[APROPIACIÓN ADICIONADA]]-Vigencia[[#This Row],[APROPIACIÓN REDUCIDA]]</f>
        <v>1075943145</v>
      </c>
      <c r="J24" s="8">
        <v>0</v>
      </c>
      <c r="K24" s="8">
        <v>1075943145</v>
      </c>
      <c r="L24" s="8">
        <f>+Vigencia[[#This Row],[APROPIACIÓN VIGENTE]]-Vigencia[[#This Row],[APROPIACION BLOQUEADA]]-Vigencia[[#This Row],[CERTIFICADO DE DISPONIBILIDAD PRESUPUESTAL]]</f>
        <v>0</v>
      </c>
      <c r="M24" s="8">
        <v>114184260</v>
      </c>
      <c r="N24" s="8">
        <v>0</v>
      </c>
      <c r="O24" s="8">
        <v>0</v>
      </c>
      <c r="P24" s="9">
        <f t="shared" si="0"/>
        <v>0.10612480829551639</v>
      </c>
      <c r="Q24" s="9">
        <f>+N24/I24</f>
        <v>0</v>
      </c>
      <c r="R24" s="10">
        <f>+O24/I24</f>
        <v>0</v>
      </c>
    </row>
    <row r="25" spans="1:20" ht="108" x14ac:dyDescent="0.35">
      <c r="A25" s="5" t="s">
        <v>32</v>
      </c>
      <c r="B25" s="6" t="s">
        <v>74</v>
      </c>
      <c r="C25" s="6">
        <v>25</v>
      </c>
      <c r="D25" s="6" t="s">
        <v>11</v>
      </c>
      <c r="E25" s="7" t="s">
        <v>30</v>
      </c>
      <c r="F25" s="8">
        <v>0</v>
      </c>
      <c r="G25" s="8">
        <v>1075943145</v>
      </c>
      <c r="H25" s="8">
        <v>1075943145</v>
      </c>
      <c r="I25" s="8">
        <f>+Vigencia[[#This Row],[APROPIACIÓN INICIAL]]+Vigencia[[#This Row],[APROPIACIÓN ADICIONADA]]-Vigencia[[#This Row],[APROPIACIÓN REDUCIDA]]</f>
        <v>0</v>
      </c>
      <c r="J25" s="8">
        <f>+Vigencia[[#This Row],[APROPIACIÓN INICIAL]]+Vigencia[[#This Row],[APROPIACIÓN ADICIONADA]]-Vigencia[[#This Row],[APROPIACIÓN REDUCIDA]]</f>
        <v>0</v>
      </c>
      <c r="K25" s="8">
        <v>0</v>
      </c>
      <c r="L25" s="8">
        <f>+Vigencia[[#This Row],[APROPIACIÓN INICIAL]]+Vigencia[[#This Row],[APROPIACIÓN ADICIONADA]]-Vigencia[[#This Row],[APROPIACIÓN REDUCIDA]]</f>
        <v>0</v>
      </c>
      <c r="M25" s="8">
        <v>0</v>
      </c>
      <c r="N25" s="8">
        <v>0</v>
      </c>
      <c r="O25" s="8">
        <v>0</v>
      </c>
      <c r="P25" s="9">
        <v>0</v>
      </c>
      <c r="Q25" s="9">
        <v>0</v>
      </c>
      <c r="R25" s="10">
        <v>0</v>
      </c>
    </row>
    <row r="26" spans="1:20" ht="108" x14ac:dyDescent="0.35">
      <c r="A26" s="5" t="s">
        <v>33</v>
      </c>
      <c r="B26" s="6" t="s">
        <v>9</v>
      </c>
      <c r="C26" s="6">
        <v>10</v>
      </c>
      <c r="D26" s="6" t="s">
        <v>11</v>
      </c>
      <c r="E26" s="7" t="s">
        <v>30</v>
      </c>
      <c r="F26" s="8">
        <v>10241370142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10241370142</v>
      </c>
      <c r="J26" s="8">
        <v>0</v>
      </c>
      <c r="K26" s="8">
        <v>10163650090.68</v>
      </c>
      <c r="L26" s="8">
        <f>+Vigencia[[#This Row],[APROPIACIÓN VIGENTE]]-Vigencia[[#This Row],[APROPIACION BLOQUEADA]]-Vigencia[[#This Row],[CERTIFICADO DE DISPONIBILIDAD PRESUPUESTAL]]</f>
        <v>77720051.319999695</v>
      </c>
      <c r="M26" s="8">
        <v>8485102912.3599997</v>
      </c>
      <c r="N26" s="8">
        <v>3358453350</v>
      </c>
      <c r="O26" s="8">
        <v>3358453350</v>
      </c>
      <c r="P26" s="9">
        <f>+M26/I26</f>
        <v>0.82851247388886728</v>
      </c>
      <c r="Q26" s="9">
        <f t="shared" si="1"/>
        <v>0.32793008195523921</v>
      </c>
      <c r="R26" s="10">
        <f t="shared" si="2"/>
        <v>0.32793008195523921</v>
      </c>
    </row>
    <row r="27" spans="1:20" ht="108" x14ac:dyDescent="0.35">
      <c r="A27" s="5" t="s">
        <v>33</v>
      </c>
      <c r="B27" s="6" t="s">
        <v>9</v>
      </c>
      <c r="C27" s="6" t="s">
        <v>75</v>
      </c>
      <c r="D27" s="6" t="s">
        <v>11</v>
      </c>
      <c r="E27" s="7" t="s">
        <v>30</v>
      </c>
      <c r="F27" s="8">
        <v>0</v>
      </c>
      <c r="G27" s="8">
        <v>260000000</v>
      </c>
      <c r="H27" s="8">
        <v>0</v>
      </c>
      <c r="I27" s="8">
        <f>+Vigencia[[#This Row],[APROPIACIÓN INICIAL]]+Vigencia[[#This Row],[APROPIACIÓN ADICIONADA]]-Vigencia[[#This Row],[APROPIACIÓN REDUCIDA]]</f>
        <v>260000000</v>
      </c>
      <c r="J27" s="8">
        <v>0</v>
      </c>
      <c r="K27" s="8">
        <f>+Vigencia[[#This Row],[APROPIACIÓN INICIAL]]+Vigencia[[#This Row],[APROPIACIÓN ADICIONADA]]-Vigencia[[#This Row],[APROPIACIÓN REDUCIDA]]</f>
        <v>260000000</v>
      </c>
      <c r="L27" s="8">
        <f>+Vigencia[[#This Row],[APROPIACIÓN VIGENTE]]-Vigencia[[#This Row],[APROPIACION BLOQUEADA]]-Vigencia[[#This Row],[CERTIFICADO DE DISPONIBILIDAD PRESUPUESTAL]]</f>
        <v>0</v>
      </c>
      <c r="M27" s="8">
        <v>0</v>
      </c>
      <c r="N27" s="8">
        <v>0</v>
      </c>
      <c r="O27" s="8">
        <v>0</v>
      </c>
      <c r="P27" s="9">
        <f>+M27/I27</f>
        <v>0</v>
      </c>
      <c r="Q27" s="9">
        <f t="shared" ref="Q27" si="8">+N27/I27</f>
        <v>0</v>
      </c>
      <c r="R27" s="10">
        <f t="shared" ref="R27" si="9">+O27/I27</f>
        <v>0</v>
      </c>
    </row>
    <row r="28" spans="1:20" ht="108" x14ac:dyDescent="0.35">
      <c r="A28" s="5" t="s">
        <v>33</v>
      </c>
      <c r="B28" s="6" t="s">
        <v>74</v>
      </c>
      <c r="C28" s="6" t="s">
        <v>76</v>
      </c>
      <c r="D28" s="6" t="s">
        <v>11</v>
      </c>
      <c r="E28" s="7" t="s">
        <v>30</v>
      </c>
      <c r="F28" s="8">
        <v>0</v>
      </c>
      <c r="G28" s="8">
        <v>260000000</v>
      </c>
      <c r="H28" s="8">
        <v>260000000</v>
      </c>
      <c r="I28" s="8">
        <f>+Vigencia[[#This Row],[APROPIACIÓN INICIAL]]+Vigencia[[#This Row],[APROPIACIÓN ADICIONADA]]-Vigencia[[#This Row],[APROPIACIÓN REDUCIDA]]</f>
        <v>0</v>
      </c>
      <c r="J28" s="8">
        <f>+Vigencia[[#This Row],[APROPIACIÓN INICIAL]]+Vigencia[[#This Row],[APROPIACIÓN ADICIONADA]]-Vigencia[[#This Row],[APROPIACIÓN REDUCIDA]]</f>
        <v>0</v>
      </c>
      <c r="K28" s="8">
        <v>0</v>
      </c>
      <c r="L28" s="8">
        <f>+Vigencia[[#This Row],[APROPIACIÓN INICIAL]]+Vigencia[[#This Row],[APROPIACIÓN ADICIONADA]]-Vigencia[[#This Row],[APROPIACIÓN REDUCIDA]]</f>
        <v>0</v>
      </c>
      <c r="M28" s="8">
        <v>0</v>
      </c>
      <c r="N28" s="8">
        <v>0</v>
      </c>
      <c r="O28" s="8">
        <v>0</v>
      </c>
      <c r="P28" s="9">
        <v>0</v>
      </c>
      <c r="Q28" s="9">
        <v>0</v>
      </c>
      <c r="R28" s="10">
        <v>0</v>
      </c>
    </row>
    <row r="29" spans="1:20" ht="108" x14ac:dyDescent="0.35">
      <c r="A29" s="5" t="s">
        <v>34</v>
      </c>
      <c r="B29" s="6" t="s">
        <v>9</v>
      </c>
      <c r="C29" s="6">
        <v>10</v>
      </c>
      <c r="D29" s="6" t="s">
        <v>11</v>
      </c>
      <c r="E29" s="7" t="s">
        <v>30</v>
      </c>
      <c r="F29" s="8">
        <v>5588409571</v>
      </c>
      <c r="G29" s="8">
        <v>0</v>
      </c>
      <c r="H29" s="8">
        <v>0</v>
      </c>
      <c r="I29" s="8">
        <f>+Vigencia[[#This Row],[APROPIACIÓN INICIAL]]+Vigencia[[#This Row],[APROPIACIÓN ADICIONADA]]-Vigencia[[#This Row],[APROPIACIÓN REDUCIDA]]</f>
        <v>5588409571</v>
      </c>
      <c r="J29" s="8">
        <v>0</v>
      </c>
      <c r="K29" s="8">
        <v>5583643558.4099998</v>
      </c>
      <c r="L29" s="8">
        <f>+Vigencia[[#This Row],[APROPIACIÓN VIGENTE]]-Vigencia[[#This Row],[APROPIACION BLOQUEADA]]-Vigencia[[#This Row],[CERTIFICADO DE DISPONIBILIDAD PRESUPUESTAL]]</f>
        <v>4766012.5900001526</v>
      </c>
      <c r="M29" s="8">
        <v>5036862859.4099998</v>
      </c>
      <c r="N29" s="8">
        <v>2420473493</v>
      </c>
      <c r="O29" s="8">
        <v>2420473493</v>
      </c>
      <c r="P29" s="9">
        <f>+M29/I29</f>
        <v>0.90130524533274226</v>
      </c>
      <c r="Q29" s="9">
        <f t="shared" si="1"/>
        <v>0.43312385433605149</v>
      </c>
      <c r="R29" s="10">
        <f t="shared" si="2"/>
        <v>0.43312385433605149</v>
      </c>
    </row>
    <row r="30" spans="1:20" ht="108" x14ac:dyDescent="0.35">
      <c r="A30" s="5" t="s">
        <v>34</v>
      </c>
      <c r="B30" s="6" t="s">
        <v>9</v>
      </c>
      <c r="C30" s="6" t="s">
        <v>75</v>
      </c>
      <c r="D30" s="6" t="s">
        <v>11</v>
      </c>
      <c r="E30" s="7" t="s">
        <v>30</v>
      </c>
      <c r="F30" s="8">
        <v>0</v>
      </c>
      <c r="G30" s="8">
        <v>250000000</v>
      </c>
      <c r="H30" s="8">
        <v>0</v>
      </c>
      <c r="I30" s="8">
        <f>+Vigencia[[#This Row],[APROPIACIÓN INICIAL]]+Vigencia[[#This Row],[APROPIACIÓN ADICIONADA]]-Vigencia[[#This Row],[APROPIACIÓN REDUCIDA]]</f>
        <v>250000000</v>
      </c>
      <c r="J30" s="8">
        <v>0</v>
      </c>
      <c r="K30" s="8">
        <f>+Vigencia[[#This Row],[APROPIACIÓN INICIAL]]+Vigencia[[#This Row],[APROPIACIÓN ADICIONADA]]-Vigencia[[#This Row],[APROPIACIÓN REDUCIDA]]</f>
        <v>250000000</v>
      </c>
      <c r="L30" s="8">
        <f>+Vigencia[[#This Row],[APROPIACIÓN VIGENTE]]-Vigencia[[#This Row],[APROPIACION BLOQUEADA]]-Vigencia[[#This Row],[CERTIFICADO DE DISPONIBILIDAD PRESUPUESTAL]]</f>
        <v>0</v>
      </c>
      <c r="M30" s="8">
        <v>0</v>
      </c>
      <c r="N30" s="8">
        <v>0</v>
      </c>
      <c r="O30" s="8">
        <v>0</v>
      </c>
      <c r="P30" s="9">
        <f>+M30/I30</f>
        <v>0</v>
      </c>
      <c r="Q30" s="9">
        <f t="shared" ref="Q30" si="10">+N30/I30</f>
        <v>0</v>
      </c>
      <c r="R30" s="10">
        <f t="shared" ref="R30" si="11">+O30/I30</f>
        <v>0</v>
      </c>
    </row>
    <row r="31" spans="1:20" ht="108" x14ac:dyDescent="0.35">
      <c r="A31" s="5" t="s">
        <v>34</v>
      </c>
      <c r="B31" s="6" t="s">
        <v>74</v>
      </c>
      <c r="C31" s="6" t="s">
        <v>76</v>
      </c>
      <c r="D31" s="6" t="s">
        <v>11</v>
      </c>
      <c r="E31" s="7" t="s">
        <v>30</v>
      </c>
      <c r="F31" s="8">
        <v>0</v>
      </c>
      <c r="G31" s="8">
        <v>250000000</v>
      </c>
      <c r="H31" s="8">
        <v>250000000</v>
      </c>
      <c r="I31" s="8">
        <f>+Vigencia[[#This Row],[APROPIACIÓN INICIAL]]+Vigencia[[#This Row],[APROPIACIÓN ADICIONADA]]-Vigencia[[#This Row],[APROPIACIÓN REDUCIDA]]</f>
        <v>0</v>
      </c>
      <c r="J31" s="8">
        <f>+Vigencia[[#This Row],[APROPIACIÓN INICIAL]]+Vigencia[[#This Row],[APROPIACIÓN ADICIONADA]]-Vigencia[[#This Row],[APROPIACIÓN REDUCIDA]]</f>
        <v>0</v>
      </c>
      <c r="K31" s="8">
        <v>0</v>
      </c>
      <c r="L31" s="8">
        <f>+Vigencia[[#This Row],[APROPIACIÓN INICIAL]]+Vigencia[[#This Row],[APROPIACIÓN ADICIONADA]]-Vigencia[[#This Row],[APROPIACIÓN REDUCIDA]]</f>
        <v>0</v>
      </c>
      <c r="M31" s="8">
        <v>0</v>
      </c>
      <c r="N31" s="8">
        <v>0</v>
      </c>
      <c r="O31" s="8">
        <v>0</v>
      </c>
      <c r="P31" s="9">
        <v>0</v>
      </c>
      <c r="Q31" s="9">
        <v>0</v>
      </c>
      <c r="R31" s="10">
        <v>0</v>
      </c>
    </row>
    <row r="32" spans="1:20" ht="72" x14ac:dyDescent="0.35">
      <c r="A32" s="5" t="s">
        <v>35</v>
      </c>
      <c r="B32" s="6" t="s">
        <v>9</v>
      </c>
      <c r="C32" s="6">
        <v>10</v>
      </c>
      <c r="D32" s="6" t="s">
        <v>11</v>
      </c>
      <c r="E32" s="7" t="s">
        <v>36</v>
      </c>
      <c r="F32" s="8">
        <v>4476856655</v>
      </c>
      <c r="G32" s="8">
        <v>0</v>
      </c>
      <c r="H32" s="8">
        <v>0</v>
      </c>
      <c r="I32" s="8">
        <f>+Vigencia[[#This Row],[APROPIACIÓN INICIAL]]+Vigencia[[#This Row],[APROPIACIÓN ADICIONADA]]-Vigencia[[#This Row],[APROPIACIÓN REDUCIDA]]</f>
        <v>4476856655</v>
      </c>
      <c r="J32" s="8">
        <v>0</v>
      </c>
      <c r="K32" s="8">
        <v>4465361689.1999998</v>
      </c>
      <c r="L32" s="8">
        <f>+Vigencia[[#This Row],[APROPIACIÓN VIGENTE]]-Vigencia[[#This Row],[APROPIACION BLOQUEADA]]-Vigencia[[#This Row],[CERTIFICADO DE DISPONIBILIDAD PRESUPUESTAL]]</f>
        <v>11494965.800000191</v>
      </c>
      <c r="M32" s="8">
        <v>4239550703.1999998</v>
      </c>
      <c r="N32" s="8">
        <v>1980351819</v>
      </c>
      <c r="O32" s="8">
        <v>1980351819</v>
      </c>
      <c r="P32" s="9">
        <f>+M32/I32</f>
        <v>0.94699272947795554</v>
      </c>
      <c r="Q32" s="9">
        <f t="shared" si="1"/>
        <v>0.44235318921552558</v>
      </c>
      <c r="R32" s="10">
        <f t="shared" si="2"/>
        <v>0.44235318921552558</v>
      </c>
    </row>
    <row r="33" spans="1:18" ht="108" x14ac:dyDescent="0.35">
      <c r="A33" s="5" t="s">
        <v>37</v>
      </c>
      <c r="B33" s="6" t="s">
        <v>9</v>
      </c>
      <c r="C33" s="6">
        <v>10</v>
      </c>
      <c r="D33" s="6" t="s">
        <v>11</v>
      </c>
      <c r="E33" s="7" t="s">
        <v>30</v>
      </c>
      <c r="F33" s="8">
        <v>7780943934</v>
      </c>
      <c r="G33" s="8">
        <v>0</v>
      </c>
      <c r="H33" s="8">
        <v>0</v>
      </c>
      <c r="I33" s="8">
        <f>+Vigencia[[#This Row],[APROPIACIÓN INICIAL]]+Vigencia[[#This Row],[APROPIACIÓN ADICIONADA]]-Vigencia[[#This Row],[APROPIACIÓN REDUCIDA]]</f>
        <v>7780943934</v>
      </c>
      <c r="J33" s="8">
        <v>0</v>
      </c>
      <c r="K33" s="8">
        <v>7758573298</v>
      </c>
      <c r="L33" s="8">
        <f>+Vigencia[[#This Row],[APROPIACIÓN VIGENTE]]-Vigencia[[#This Row],[APROPIACION BLOQUEADA]]-Vigencia[[#This Row],[CERTIFICADO DE DISPONIBILIDAD PRESUPUESTAL]]</f>
        <v>22370636</v>
      </c>
      <c r="M33" s="8">
        <v>7540644787</v>
      </c>
      <c r="N33" s="8">
        <v>3252865899</v>
      </c>
      <c r="O33" s="8">
        <v>3252865899</v>
      </c>
      <c r="P33" s="9">
        <f t="shared" ref="P33:P39" si="12">+M33/I33</f>
        <v>0.96911696716513063</v>
      </c>
      <c r="Q33" s="9">
        <f t="shared" si="1"/>
        <v>0.41805543473795193</v>
      </c>
      <c r="R33" s="10">
        <f t="shared" si="2"/>
        <v>0.41805543473795193</v>
      </c>
    </row>
    <row r="34" spans="1:18" ht="108" x14ac:dyDescent="0.35">
      <c r="A34" s="5" t="s">
        <v>37</v>
      </c>
      <c r="B34" s="6" t="s">
        <v>9</v>
      </c>
      <c r="C34" s="6" t="s">
        <v>75</v>
      </c>
      <c r="D34" s="6" t="s">
        <v>11</v>
      </c>
      <c r="E34" s="7" t="s">
        <v>30</v>
      </c>
      <c r="F34" s="8">
        <v>0</v>
      </c>
      <c r="G34" s="8">
        <v>100000000</v>
      </c>
      <c r="H34" s="8">
        <v>0</v>
      </c>
      <c r="I34" s="8">
        <f>+Vigencia[[#This Row],[APROPIACIÓN INICIAL]]+Vigencia[[#This Row],[APROPIACIÓN ADICIONADA]]-Vigencia[[#This Row],[APROPIACIÓN REDUCIDA]]</f>
        <v>100000000</v>
      </c>
      <c r="J34" s="8">
        <v>0</v>
      </c>
      <c r="K34" s="8">
        <f>+Vigencia[[#This Row],[APROPIACIÓN INICIAL]]+Vigencia[[#This Row],[APROPIACIÓN ADICIONADA]]-Vigencia[[#This Row],[APROPIACIÓN REDUCIDA]]</f>
        <v>100000000</v>
      </c>
      <c r="L34" s="8">
        <f>+Vigencia[[#This Row],[APROPIACIÓN VIGENTE]]-Vigencia[[#This Row],[APROPIACION BLOQUEADA]]-Vigencia[[#This Row],[CERTIFICADO DE DISPONIBILIDAD PRESUPUESTAL]]</f>
        <v>0</v>
      </c>
      <c r="M34" s="8">
        <v>0</v>
      </c>
      <c r="N34" s="8">
        <v>0</v>
      </c>
      <c r="O34" s="8">
        <v>0</v>
      </c>
      <c r="P34" s="9">
        <f t="shared" ref="P34" si="13">+M34/I34</f>
        <v>0</v>
      </c>
      <c r="Q34" s="9">
        <f t="shared" ref="Q34" si="14">+N34/I34</f>
        <v>0</v>
      </c>
      <c r="R34" s="10">
        <f t="shared" ref="R34" si="15">+O34/I34</f>
        <v>0</v>
      </c>
    </row>
    <row r="35" spans="1:18" ht="108" x14ac:dyDescent="0.35">
      <c r="A35" s="5" t="s">
        <v>37</v>
      </c>
      <c r="B35" s="6" t="s">
        <v>74</v>
      </c>
      <c r="C35" s="6" t="s">
        <v>76</v>
      </c>
      <c r="D35" s="6" t="s">
        <v>11</v>
      </c>
      <c r="E35" s="7" t="s">
        <v>30</v>
      </c>
      <c r="F35" s="8">
        <v>0</v>
      </c>
      <c r="G35" s="8">
        <v>100000000</v>
      </c>
      <c r="H35" s="8">
        <v>100000000</v>
      </c>
      <c r="I35" s="8">
        <f>+Vigencia[[#This Row],[APROPIACIÓN INICIAL]]+Vigencia[[#This Row],[APROPIACIÓN ADICIONADA]]-Vigencia[[#This Row],[APROPIACIÓN REDUCIDA]]</f>
        <v>0</v>
      </c>
      <c r="J35" s="8">
        <f>+Vigencia[[#This Row],[APROPIACIÓN INICIAL]]+Vigencia[[#This Row],[APROPIACIÓN ADICIONADA]]-Vigencia[[#This Row],[APROPIACIÓN REDUCIDA]]</f>
        <v>0</v>
      </c>
      <c r="K35" s="8">
        <v>0</v>
      </c>
      <c r="L35" s="8">
        <f>+Vigencia[[#This Row],[APROPIACIÓN INICIAL]]+Vigencia[[#This Row],[APROPIACIÓN ADICIONADA]]-Vigencia[[#This Row],[APROPIACIÓN REDUCIDA]]</f>
        <v>0</v>
      </c>
      <c r="M35" s="8">
        <v>0</v>
      </c>
      <c r="N35" s="8">
        <v>0</v>
      </c>
      <c r="O35" s="8">
        <v>0</v>
      </c>
      <c r="P35" s="9">
        <v>0</v>
      </c>
      <c r="Q35" s="9">
        <v>0</v>
      </c>
      <c r="R35" s="10">
        <v>0</v>
      </c>
    </row>
    <row r="36" spans="1:18" ht="72" x14ac:dyDescent="0.35">
      <c r="A36" s="5" t="s">
        <v>66</v>
      </c>
      <c r="B36" s="6" t="s">
        <v>9</v>
      </c>
      <c r="C36" s="6">
        <v>10</v>
      </c>
      <c r="D36" s="6" t="s">
        <v>11</v>
      </c>
      <c r="E36" s="7" t="s">
        <v>36</v>
      </c>
      <c r="F36" s="8">
        <v>21630000000</v>
      </c>
      <c r="G36" s="8">
        <v>0</v>
      </c>
      <c r="H36" s="8">
        <v>0</v>
      </c>
      <c r="I36" s="8">
        <f>+Vigencia[[#This Row],[APROPIACIÓN INICIAL]]+Vigencia[[#This Row],[APROPIACIÓN ADICIONADA]]-Vigencia[[#This Row],[APROPIACIÓN REDUCIDA]]</f>
        <v>21630000000</v>
      </c>
      <c r="J36" s="8">
        <v>0</v>
      </c>
      <c r="K36" s="8">
        <v>21629662729</v>
      </c>
      <c r="L36" s="8">
        <f>+Vigencia[[#This Row],[APROPIACIÓN VIGENTE]]-Vigencia[[#This Row],[APROPIACION BLOQUEADA]]-Vigencia[[#This Row],[CERTIFICADO DE DISPONIBILIDAD PRESUPUESTAL]]</f>
        <v>337271</v>
      </c>
      <c r="M36" s="8">
        <v>21614112972</v>
      </c>
      <c r="N36" s="8">
        <v>21296263968</v>
      </c>
      <c r="O36" s="8">
        <v>21296263968</v>
      </c>
      <c r="P36" s="9">
        <f>+M36/I36</f>
        <v>0.99926550957004157</v>
      </c>
      <c r="Q36" s="9">
        <f>+N36/I36</f>
        <v>0.98457068737864073</v>
      </c>
      <c r="R36" s="10">
        <f>+O36/I36</f>
        <v>0.98457068737864073</v>
      </c>
    </row>
    <row r="37" spans="1:18" ht="108" x14ac:dyDescent="0.35">
      <c r="A37" s="5" t="s">
        <v>38</v>
      </c>
      <c r="B37" s="6" t="s">
        <v>9</v>
      </c>
      <c r="C37" s="6">
        <v>10</v>
      </c>
      <c r="D37" s="6" t="s">
        <v>11</v>
      </c>
      <c r="E37" s="7" t="s">
        <v>39</v>
      </c>
      <c r="F37" s="8">
        <v>4342805421</v>
      </c>
      <c r="G37" s="8">
        <v>0</v>
      </c>
      <c r="H37" s="8">
        <v>0</v>
      </c>
      <c r="I37" s="8">
        <f>+Vigencia[[#This Row],[APROPIACIÓN INICIAL]]+Vigencia[[#This Row],[APROPIACIÓN ADICIONADA]]-Vigencia[[#This Row],[APROPIACIÓN REDUCIDA]]</f>
        <v>4342805421</v>
      </c>
      <c r="J37" s="8">
        <v>0</v>
      </c>
      <c r="K37" s="8">
        <v>4263493738.2399998</v>
      </c>
      <c r="L37" s="8">
        <f>+Vigencia[[#This Row],[APROPIACIÓN VIGENTE]]-Vigencia[[#This Row],[APROPIACION BLOQUEADA]]-Vigencia[[#This Row],[CERTIFICADO DE DISPONIBILIDAD PRESUPUESTAL]]</f>
        <v>79311682.760000229</v>
      </c>
      <c r="M37" s="8">
        <v>2236244072.2399998</v>
      </c>
      <c r="N37" s="8">
        <v>1150644123.6199999</v>
      </c>
      <c r="O37" s="8">
        <v>1150644123.6199999</v>
      </c>
      <c r="P37" s="9">
        <f t="shared" si="12"/>
        <v>0.5149307545363313</v>
      </c>
      <c r="Q37" s="9">
        <f t="shared" si="1"/>
        <v>0.26495410502528244</v>
      </c>
      <c r="R37" s="10">
        <f t="shared" si="2"/>
        <v>0.26495410502528244</v>
      </c>
    </row>
    <row r="38" spans="1:18" x14ac:dyDescent="0.35">
      <c r="A38" s="11"/>
      <c r="B38" s="12"/>
      <c r="C38" s="12"/>
      <c r="D38" s="12"/>
      <c r="E38" s="13" t="s">
        <v>61</v>
      </c>
      <c r="F38" s="14">
        <f t="shared" ref="F38:O38" si="16">SUM(F22:F37)</f>
        <v>65653928333</v>
      </c>
      <c r="G38" s="14">
        <f t="shared" si="16"/>
        <v>3371886290</v>
      </c>
      <c r="H38" s="14">
        <f t="shared" si="16"/>
        <v>1685943145</v>
      </c>
      <c r="I38" s="14">
        <f t="shared" si="16"/>
        <v>67339871478</v>
      </c>
      <c r="J38" s="14">
        <f t="shared" si="16"/>
        <v>0</v>
      </c>
      <c r="K38" s="14">
        <f t="shared" si="16"/>
        <v>67133578501.529999</v>
      </c>
      <c r="L38" s="14">
        <f t="shared" si="16"/>
        <v>206292976.47000027</v>
      </c>
      <c r="M38" s="14">
        <f t="shared" si="16"/>
        <v>60632900371.919998</v>
      </c>
      <c r="N38" s="14">
        <f t="shared" si="16"/>
        <v>39079529619.620003</v>
      </c>
      <c r="O38" s="14">
        <f t="shared" si="16"/>
        <v>39079529619.620003</v>
      </c>
      <c r="P38" s="15">
        <f t="shared" si="12"/>
        <v>0.900401189386422</v>
      </c>
      <c r="Q38" s="15">
        <f t="shared" si="1"/>
        <v>0.58033270277902627</v>
      </c>
      <c r="R38" s="16">
        <f t="shared" si="2"/>
        <v>0.58033270277902627</v>
      </c>
    </row>
    <row r="39" spans="1:18" ht="36" x14ac:dyDescent="0.35">
      <c r="A39" s="17"/>
      <c r="B39" s="18"/>
      <c r="C39" s="18"/>
      <c r="D39" s="18"/>
      <c r="E39" s="19" t="s">
        <v>62</v>
      </c>
      <c r="F39" s="20">
        <f>+F21+F38</f>
        <v>85601882431</v>
      </c>
      <c r="G39" s="20">
        <f t="shared" ref="G39:O39" si="17">+G21+G38</f>
        <v>3379105098</v>
      </c>
      <c r="H39" s="20">
        <f t="shared" si="17"/>
        <v>1693161953</v>
      </c>
      <c r="I39" s="20">
        <f t="shared" si="17"/>
        <v>87287825576</v>
      </c>
      <c r="J39" s="20">
        <f t="shared" si="17"/>
        <v>1179000000</v>
      </c>
      <c r="K39" s="20">
        <f t="shared" si="17"/>
        <v>85570166618.809998</v>
      </c>
      <c r="L39" s="20">
        <f t="shared" si="17"/>
        <v>538658957.19000006</v>
      </c>
      <c r="M39" s="20">
        <f t="shared" si="17"/>
        <v>72072272707.199997</v>
      </c>
      <c r="N39" s="20">
        <f t="shared" si="17"/>
        <v>49499781444.710007</v>
      </c>
      <c r="O39" s="20">
        <f t="shared" si="17"/>
        <v>49499781444.710007</v>
      </c>
      <c r="P39" s="21">
        <f t="shared" si="12"/>
        <v>0.82568528006746966</v>
      </c>
      <c r="Q39" s="21">
        <f t="shared" si="1"/>
        <v>0.56708688889965997</v>
      </c>
      <c r="R39" s="22">
        <f t="shared" si="2"/>
        <v>0.56708688889965997</v>
      </c>
    </row>
    <row r="40" spans="1:18" x14ac:dyDescent="0.3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35"/>
      <c r="L40" s="41"/>
      <c r="M40" s="41"/>
      <c r="N40" s="41"/>
      <c r="O40" s="41"/>
      <c r="P40" s="36"/>
      <c r="Q40" s="36"/>
      <c r="R40" s="36"/>
    </row>
    <row r="41" spans="1:18" x14ac:dyDescent="0.35">
      <c r="A41" s="2" t="s">
        <v>63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8" x14ac:dyDescent="0.35">
      <c r="A42" s="2" t="s">
        <v>64</v>
      </c>
    </row>
    <row r="43" spans="1:18" x14ac:dyDescent="0.35"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L26 L29" formula="1"/>
    <ignoredError sqref="P31:R31 P35:R35 P25:R25 P28:R28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N25"/>
  <sheetViews>
    <sheetView showGridLines="0" zoomScale="85" zoomScaleNormal="85" workbookViewId="0">
      <selection sqref="A1:L1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4" x14ac:dyDescent="0.35">
      <c r="A1" s="42" t="s">
        <v>49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2"/>
      <c r="N1" s="2"/>
    </row>
    <row r="2" spans="1:14" x14ac:dyDescent="0.35">
      <c r="A2" s="42" t="s">
        <v>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2"/>
      <c r="N2" s="2"/>
    </row>
    <row r="3" spans="1:14" ht="18" customHeight="1" x14ac:dyDescent="0.35">
      <c r="A3" s="43" t="s">
        <v>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"/>
      <c r="N3" s="4"/>
    </row>
    <row r="4" spans="1:14" ht="18" customHeight="1" x14ac:dyDescent="0.35">
      <c r="A4" s="43" t="s">
        <v>51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"/>
      <c r="N4" s="4"/>
    </row>
    <row r="6" spans="1:14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4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54418.510000020266</v>
      </c>
      <c r="H7" s="8">
        <f>+Reservapresupuestal[[#This Row],[VALOR CONSTITUIDO]]-Reservapresupuestal[[#This Row],[VALOR REDUCCIÓN RESERVA PRESUPUESTAL]]</f>
        <v>173550701.28999999</v>
      </c>
      <c r="I7" s="8">
        <v>159950017.97999999</v>
      </c>
      <c r="J7" s="8">
        <v>159950017.97999999</v>
      </c>
      <c r="K7" s="23">
        <f>+Reservapresupuestal[[#This Row],[OBLIGACION]]/Reservapresupuestal[[#This Row],[VALOR ACTUAL RESERVA PRESUPUESTAL]]</f>
        <v>0.9216327954372624</v>
      </c>
      <c r="L7" s="23">
        <f>+Reservapresupuestal[[#This Row],[PAGOS]]/Reservapresupuestal[[#This Row],[VALOR ACTUAL RESERVA PRESUPUESTAL]]</f>
        <v>0.9216327954372624</v>
      </c>
    </row>
    <row r="8" spans="1:14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 t="shared" ref="G8:J8" si="0">+G7</f>
        <v>54418.510000020266</v>
      </c>
      <c r="H8" s="14">
        <f t="shared" si="0"/>
        <v>173550701.28999999</v>
      </c>
      <c r="I8" s="14">
        <f t="shared" si="0"/>
        <v>159950017.97999999</v>
      </c>
      <c r="J8" s="14">
        <f t="shared" si="0"/>
        <v>159950017.97999999</v>
      </c>
      <c r="K8" s="15">
        <f>+Reservapresupuestal[[#This Row],[OBLIGACION]]/Reservapresupuestal[[#This Row],[VALOR ACTUAL RESERVA PRESUPUESTAL]]</f>
        <v>0.9216327954372624</v>
      </c>
      <c r="L8" s="15">
        <f>+Reservapresupuestal[[#This Row],[PAGOS]]/Reservapresupuestal[[#This Row],[VALOR ACTUAL RESERVA PRESUPUESTAL]]</f>
        <v>0.9216327954372624</v>
      </c>
      <c r="M8" s="34"/>
    </row>
    <row r="9" spans="1:14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264819311</v>
      </c>
      <c r="J9" s="8">
        <v>264819311</v>
      </c>
      <c r="K9" s="23">
        <f>+Reservapresupuestal[[#This Row],[OBLIGACION]]/Reservapresupuestal[[#This Row],[VALOR ACTUAL RESERVA PRESUPUESTAL]]</f>
        <v>1</v>
      </c>
      <c r="L9" s="23">
        <f>+Reservapresupuestal[[#This Row],[PAGOS]]/Reservapresupuestal[[#This Row],[VALOR ACTUAL RESERVA PRESUPUESTAL]]</f>
        <v>1</v>
      </c>
      <c r="M9" s="34"/>
    </row>
    <row r="10" spans="1:14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 t="shared" ref="G10:J10" si="1">+G9</f>
        <v>0</v>
      </c>
      <c r="H10" s="14">
        <f t="shared" si="1"/>
        <v>264819311</v>
      </c>
      <c r="I10" s="14">
        <f t="shared" si="1"/>
        <v>264819311</v>
      </c>
      <c r="J10" s="14">
        <f t="shared" si="1"/>
        <v>264819311</v>
      </c>
      <c r="K10" s="15">
        <f>+Reservapresupuestal[[#This Row],[OBLIGACION]]/Reservapresupuestal[[#This Row],[VALOR ACTUAL RESERVA PRESUPUESTAL]]</f>
        <v>1</v>
      </c>
      <c r="L10" s="15">
        <f>+Reservapresupuestal[[#This Row],[PAGOS]]/Reservapresupuestal[[#This Row],[VALOR ACTUAL RESERVA PRESUPUESTAL]]</f>
        <v>1</v>
      </c>
      <c r="M10" s="34"/>
    </row>
    <row r="11" spans="1:14" s="2" customFormat="1" x14ac:dyDescent="0.35">
      <c r="A11" s="27"/>
      <c r="B11" s="12"/>
      <c r="C11" s="12"/>
      <c r="D11" s="12"/>
      <c r="E11" s="13" t="s">
        <v>46</v>
      </c>
      <c r="F11" s="14">
        <f>+F8+F10</f>
        <v>438424430.80000001</v>
      </c>
      <c r="G11" s="14">
        <f t="shared" ref="G11:J11" si="2">+G8+G9</f>
        <v>54418.510000020266</v>
      </c>
      <c r="H11" s="14">
        <f>+H8+H9</f>
        <v>438370012.28999996</v>
      </c>
      <c r="I11" s="14">
        <f>+I8+I9</f>
        <v>424769328.98000002</v>
      </c>
      <c r="J11" s="14">
        <f t="shared" si="2"/>
        <v>424769328.98000002</v>
      </c>
      <c r="K11" s="24">
        <f>+Reservapresupuestal[[#This Row],[OBLIGACION]]/Reservapresupuestal[[#This Row],[VALOR ACTUAL RESERVA PRESUPUESTAL]]</f>
        <v>0.96897442131374045</v>
      </c>
      <c r="L11" s="24">
        <f>+Reservapresupuestal[[#This Row],[PAGOS]]/Reservapresupuestal[[#This Row],[VALOR ACTUAL RESERVA PRESUPUESTAL]]</f>
        <v>0.96897442131374045</v>
      </c>
    </row>
    <row r="12" spans="1:14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44121</v>
      </c>
      <c r="H12" s="8">
        <f>+Reservapresupuestal[[#This Row],[VALOR CONSTITUIDO]]-Reservapresupuestal[[#This Row],[VALOR REDUCCIÓN RESERVA PRESUPUESTAL]]</f>
        <v>527070670.62</v>
      </c>
      <c r="I12" s="8">
        <v>526851744.62</v>
      </c>
      <c r="J12" s="8">
        <v>526851744.62</v>
      </c>
      <c r="K12" s="9">
        <f>+Reservapresupuestal[[#This Row],[OBLIGACION]]/Reservapresupuestal[[#This Row],[VALOR ACTUAL RESERVA PRESUPUESTAL]]</f>
        <v>0.99958463634536432</v>
      </c>
      <c r="L12" s="9">
        <f>+Reservapresupuestal[[#This Row],[PAGOS]]/Reservapresupuestal[[#This Row],[VALOR ACTUAL RESERVA PRESUPUESTAL]]</f>
        <v>0.99958463634536432</v>
      </c>
    </row>
    <row r="13" spans="1:14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f>+Reservapresupuestal[[#This Row],[VALOR CONSTITUIDO]]-Reservapresupuestal[[#This Row],[VALOR REDUCCIÓN RESERVA PRESUPUESTAL]]</f>
        <v>299886077</v>
      </c>
      <c r="I13" s="8">
        <v>299886077</v>
      </c>
      <c r="J13" s="8">
        <v>299886077</v>
      </c>
      <c r="K13" s="23">
        <f>+Reservapresupuestal[[#This Row],[OBLIGACION]]/Reservapresupuestal[[#This Row],[VALOR ACTUAL RESERVA PRESUPUESTAL]]</f>
        <v>1</v>
      </c>
      <c r="L13" s="23">
        <f>+Reservapresupuestal[[#This Row],[PAGOS]]/Reservapresupuestal[[#This Row],[VALOR ACTUAL RESERVA PRESUPUESTAL]]</f>
        <v>1</v>
      </c>
    </row>
    <row r="14" spans="1:14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4670786</v>
      </c>
      <c r="H14" s="8">
        <f>+Reservapresupuestal[[#This Row],[VALOR CONSTITUIDO]]-Reservapresupuestal[[#This Row],[VALOR REDUCCIÓN RESERVA PRESUPUESTAL]]</f>
        <v>760314659.74000001</v>
      </c>
      <c r="I14" s="8">
        <v>732277749.74000001</v>
      </c>
      <c r="J14" s="8">
        <v>732277749.74000001</v>
      </c>
      <c r="K14" s="9">
        <f>+Reservapresupuestal[[#This Row],[OBLIGACION]]/Reservapresupuestal[[#This Row],[VALOR ACTUAL RESERVA PRESUPUESTAL]]</f>
        <v>0.96312459632228109</v>
      </c>
      <c r="L14" s="9">
        <f>+Reservapresupuestal[[#This Row],[PAGOS]]/Reservapresupuestal[[#This Row],[VALOR ACTUAL RESERVA PRESUPUESTAL]]</f>
        <v>0.96312459632228109</v>
      </c>
    </row>
    <row r="15" spans="1:14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4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5151130</v>
      </c>
      <c r="H16" s="8">
        <f>+Reservapresupuestal[[#This Row],[VALOR CONSTITUIDO]]-Reservapresupuestal[[#This Row],[VALOR REDUCCIÓN RESERVA PRESUPUESTAL]]</f>
        <v>927159376.38999999</v>
      </c>
      <c r="I16" s="8">
        <v>896006136.38999999</v>
      </c>
      <c r="J16" s="8">
        <v>896006136.38999999</v>
      </c>
      <c r="K16" s="9">
        <f>+Reservapresupuestal[[#This Row],[OBLIGACION]]/Reservapresupuestal[[#This Row],[VALOR ACTUAL RESERVA PRESUPUESTAL]]</f>
        <v>0.96639926123456932</v>
      </c>
      <c r="L16" s="9">
        <f>+Reservapresupuestal[[#This Row],[PAGOS]]/Reservapresupuestal[[#This Row],[VALOR ACTUAL RESERVA PRESUPUESTAL]]</f>
        <v>0.96639926123456932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90386</v>
      </c>
      <c r="H17" s="8">
        <f>+Reservapresupuestal[[#This Row],[VALOR CONSTITUIDO]]-Reservapresupuestal[[#This Row],[VALOR REDUCCIÓN RESERVA PRESUPUESTAL]]</f>
        <v>613961808.94000006</v>
      </c>
      <c r="I17" s="8">
        <v>613298916.94000006</v>
      </c>
      <c r="J17" s="8">
        <v>613298916.94000006</v>
      </c>
      <c r="K17" s="9">
        <f>+Reservapresupuestal[[#This Row],[OBLIGACION]]/Reservapresupuestal[[#This Row],[VALOR ACTUAL RESERVA PRESUPUESTAL]]</f>
        <v>0.99892030417796751</v>
      </c>
      <c r="L17" s="9">
        <f>+Reservapresupuestal[[#This Row],[PAGOS]]/Reservapresupuestal[[#This Row],[VALOR ACTUAL RESERVA PRESUPUESTAL]]</f>
        <v>0.99892030417796751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3148060</v>
      </c>
      <c r="H18" s="8">
        <f>+Reservapresupuestal[[#This Row],[VALOR CONSTITUIDO]]-Reservapresupuestal[[#This Row],[VALOR REDUCCIÓN RESERVA PRESUPUESTAL]]</f>
        <v>735110742.39999998</v>
      </c>
      <c r="I18" s="8">
        <v>725246715.39999998</v>
      </c>
      <c r="J18" s="8">
        <v>725246715.39999998</v>
      </c>
      <c r="K18" s="9">
        <f>+Reservapresupuestal[[#This Row],[OBLIGACION]]/Reservapresupuestal[[#This Row],[VALOR ACTUAL RESERVA PRESUPUESTAL]]</f>
        <v>0.9865815768549433</v>
      </c>
      <c r="L18" s="9">
        <f>+Reservapresupuestal[[#This Row],[PAGOS]]/Reservapresupuestal[[#This Row],[VALOR ACTUAL RESERVA PRESUPUESTAL]]</f>
        <v>0.9865815768549433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1400560</v>
      </c>
      <c r="H19" s="8">
        <f>+Reservapresupuestal[[#This Row],[VALOR CONSTITUIDO]]-Reservapresupuestal[[#This Row],[VALOR REDUCCIÓN RESERVA PRESUPUESTAL]]</f>
        <v>842562522</v>
      </c>
      <c r="I19" s="8">
        <v>840643368</v>
      </c>
      <c r="J19" s="8">
        <v>840643368</v>
      </c>
      <c r="K19" s="9">
        <f>+Reservapresupuestal[[#This Row],[OBLIGACION]]/Reservapresupuestal[[#This Row],[VALOR ACTUAL RESERVA PRESUPUESTAL]]</f>
        <v>0.99772224143622656</v>
      </c>
      <c r="L19" s="9">
        <f>+Reservapresupuestal[[#This Row],[PAGOS]]/Reservapresupuestal[[#This Row],[VALOR ACTUAL RESERVA PRESUPUESTAL]]</f>
        <v>0.99772224143622656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6443859</v>
      </c>
      <c r="H20" s="8">
        <f>+Reservapresupuestal[[#This Row],[VALOR CONSTITUIDO]]-Reservapresupuestal[[#This Row],[VALOR REDUCCIÓN RESERVA PRESUPUESTAL]]</f>
        <v>1208049365.3199999</v>
      </c>
      <c r="I20" s="8">
        <v>1208049365.3199999</v>
      </c>
      <c r="J20" s="8">
        <v>1208049365.3199999</v>
      </c>
      <c r="K20" s="9">
        <f>+Reservapresupuestal[[#This Row],[OBLIGACION]]/Reservapresupuestal[[#This Row],[VALOR ACTUAL RESERVA PRESUPUESTAL]]</f>
        <v>1</v>
      </c>
      <c r="L20" s="9">
        <f>+Reservapresupuestal[[#This Row],[PAGOS]]/Reservapresupuestal[[#This Row],[VALOR ACTUAL RESERVA PRESUPUESTAL]]</f>
        <v>1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3">SUM(G12:G20)</f>
        <v>20948902</v>
      </c>
      <c r="H21" s="14">
        <f t="shared" si="3"/>
        <v>5921378460.4099998</v>
      </c>
      <c r="I21" s="14">
        <f t="shared" si="3"/>
        <v>5842260073.4099998</v>
      </c>
      <c r="J21" s="14">
        <f t="shared" si="3"/>
        <v>5842260073.4099998</v>
      </c>
      <c r="K21" s="15">
        <f>+Reservapresupuestal[[#This Row],[OBLIGACION]]/Reservapresupuestal[[#This Row],[VALOR ACTUAL RESERVA PRESUPUESTAL]]</f>
        <v>0.98663851879609099</v>
      </c>
      <c r="L21" s="15">
        <f>+Reservapresupuestal[[#This Row],[PAGOS]]/Reservapresupuestal[[#This Row],[VALOR ACTUAL RESERVA PRESUPUESTAL]]</f>
        <v>0.98663851879609099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4">+G11+G21</f>
        <v>21003320.51000002</v>
      </c>
      <c r="H22" s="20">
        <f t="shared" si="4"/>
        <v>6359748472.6999998</v>
      </c>
      <c r="I22" s="20">
        <f t="shared" si="4"/>
        <v>6267029402.3899994</v>
      </c>
      <c r="J22" s="20">
        <f t="shared" si="4"/>
        <v>6267029402.3899994</v>
      </c>
      <c r="K22" s="25">
        <f>+Reservapresupuestal[[#This Row],[OBLIGACION]]/Reservapresupuestal[[#This Row],[VALOR ACTUAL RESERVA PRESUPUESTAL]]</f>
        <v>0.98542095324870027</v>
      </c>
      <c r="L22" s="25">
        <f>+Reservapresupuestal[[#This Row],[PAGOS]]/Reservapresupuestal[[#This Row],[VALOR ACTUAL RESERVA PRESUPUESTAL]]</f>
        <v>0.98542095324870027</v>
      </c>
    </row>
    <row r="24" spans="1:12" x14ac:dyDescent="0.35">
      <c r="A24" s="2" t="s">
        <v>63</v>
      </c>
      <c r="H24" s="40"/>
      <c r="I24" s="40"/>
      <c r="J24" s="40"/>
      <c r="K24" s="37"/>
      <c r="L24" s="37"/>
    </row>
    <row r="25" spans="1:12" x14ac:dyDescent="0.35">
      <c r="A25" s="2" t="s">
        <v>64</v>
      </c>
      <c r="H25" s="40"/>
      <c r="I25" s="40"/>
      <c r="J25" s="40"/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 H12:H20 H9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Edgar Mauricio Morales Triana</cp:lastModifiedBy>
  <dcterms:created xsi:type="dcterms:W3CDTF">2025-04-01T15:55:10Z</dcterms:created>
  <dcterms:modified xsi:type="dcterms:W3CDTF">2026-08-04T20:50:11Z</dcterms:modified>
</cp:coreProperties>
</file>